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2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list'!$A:$J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<sst xmlns="http://schemas.openxmlformats.org/spreadsheetml/2006/main" count="412" uniqueCount="202">
  <si>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</si>
  <si>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</si>
  <si>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</si>
  <si>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</si>
  <si>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</si>
  <si>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</si>
  <si>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</si>
  <si>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</si>
  <si>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</si>
  <si>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</si>
  <si>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</si>
  <si>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</si>
  <si>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SKK</t>
  </si>
  <si>
    <t>Čerpanie</t>
  </si>
  <si>
    <t>Krycí list splátky v</t>
  </si>
  <si>
    <t>za obdobie</t>
  </si>
  <si>
    <t>Mesiac 1999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</si>
  <si>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</si>
  <si>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</si>
  <si>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</si>
  <si>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</si>
  <si>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</si>
  <si>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</si>
  <si>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</si>
  <si>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</si>
  <si>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</si>
  <si>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</si>
  <si>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</si>
  <si>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</si>
  <si>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</si>
  <si>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</si>
  <si>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</si>
  <si>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</si>
  <si>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</si>
  <si>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</si>
  <si>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</si>
  <si>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</si>
  <si>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</si>
  <si>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</si>
  <si>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</si>
  <si>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</si>
  <si>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</si>
  <si>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</si>
  <si>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</si>
  <si>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</si>
  <si>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</si>
  <si>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</si>
  <si>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</si>
  <si>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</si>
  <si>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</si>
  <si>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</si>
  <si>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</si>
  <si>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</si>
  <si>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</si>
  <si>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</si>
  <si>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</si>
  <si>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</si>
  <si>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</si>
  <si>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Projektant: 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</si>
  <si>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</si>
  <si>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</si>
  <si>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</si>
  <si>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</si>
  <si>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</si>
  <si>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</si>
  <si>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</si>
  <si>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</si>
  <si>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</si>
  <si>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</si>
  <si>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</si>
  <si>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</si>
  <si>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</si>
  <si>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</si>
  <si>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</si>
  <si>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</si>
  <si>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</si>
  <si>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</si>
  <si>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</si>
  <si>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</si>
  <si>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</si>
  <si>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</si>
  <si>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</si>
  <si>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</si>
  <si>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</si>
  <si>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</si>
  <si>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</si>
  <si>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</si>
  <si>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</si>
  <si>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</si>
  <si>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</si>
  <si>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</si>
  <si>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</si>
  <si>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</si>
  <si>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</si>
  <si>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</si>
  <si>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Odberateľ: Obec Štítnik</t>
  </si>
  <si>
    <t xml:space="preserve">Spracoval:                                         </t>
  </si>
  <si>
    <t xml:space="preserve">JKSO : </t>
  </si>
  <si>
    <t>EUR</t>
  </si>
  <si>
    <t>Dátum: 27.03.2020</t>
  </si>
  <si>
    <t>Objekt :Strecha</t>
  </si>
  <si>
    <t>JKSO :</t>
  </si>
  <si>
    <t>27.03.2020</t>
  </si>
  <si>
    <t>Obec Štítnik</t>
  </si>
  <si>
    <t xml:space="preserve">      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</si>
  <si>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</si>
  <si>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</si>
  <si>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</si>
  <si>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</si>
  <si>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</si>
  <si>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</si>
  <si>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</si>
  <si>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</si>
  <si>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</si>
  <si>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</si>
  <si>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</si>
  <si>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</si>
  <si>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</si>
  <si>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</si>
  <si>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</si>
  <si>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</si>
  <si>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3 - ZVISLÉ A KOMPLETNÉ KONŠTRUKCIE</t>
  </si>
  <si>
    <t>014</t>
  </si>
  <si>
    <t xml:space="preserve">34923-4835   </t>
  </si>
  <si>
    <t xml:space="preserve">Oprava komínov                                                                                                          </t>
  </si>
  <si>
    <t xml:space="preserve">ks      </t>
  </si>
  <si>
    <t xml:space="preserve">                    </t>
  </si>
  <si>
    <t xml:space="preserve">3 - ZVISLÉ A KOMPLETNÉ KONŠTRUKCIE  spolu: </t>
  </si>
  <si>
    <t>9 - OSTATNÉ KONŠTRUKCIE A PRÁCE</t>
  </si>
  <si>
    <t>013</t>
  </si>
  <si>
    <t xml:space="preserve">97901-1111   </t>
  </si>
  <si>
    <t xml:space="preserve">Zvislá doprava sute a vybúr. hmôt za prvé podlažie                                                                      </t>
  </si>
  <si>
    <t xml:space="preserve">t       </t>
  </si>
  <si>
    <t xml:space="preserve">97901-1121   </t>
  </si>
  <si>
    <t xml:space="preserve">Zvislá doprava sute a vybúr. hmôt za každé ďalšie podlažie                                                              </t>
  </si>
  <si>
    <t xml:space="preserve">97908-1111   </t>
  </si>
  <si>
    <t xml:space="preserve">Odvoz sute a vybúraných hmôt na skládku do 1 km                                                                         </t>
  </si>
  <si>
    <t xml:space="preserve">97908-2111   </t>
  </si>
  <si>
    <t xml:space="preserve">Vnútrostavenisková doprava sute a vybúraných hmôt do 10 m                                                               </t>
  </si>
  <si>
    <t xml:space="preserve">97913-1409   </t>
  </si>
  <si>
    <t xml:space="preserve">Poplatok za ulož.a znešk.staveb.sute na vymedzených skládkach "O"-ostatný odpad                                         </t>
  </si>
  <si>
    <t xml:space="preserve">9 - OSTATNÉ KONŠTRUKCIE A PRÁCE  spolu: </t>
  </si>
  <si>
    <t xml:space="preserve">PRÁCE A DODÁVKY HSV  spolu: </t>
  </si>
  <si>
    <t>PRÁCE A DODÁVKY PSV</t>
  </si>
  <si>
    <t>762 - Konštrukcie tesárske</t>
  </si>
  <si>
    <t>762</t>
  </si>
  <si>
    <t xml:space="preserve">76231-1811   </t>
  </si>
  <si>
    <t xml:space="preserve">Demontáž kotevných želiez do 5 kg                                                                                       </t>
  </si>
  <si>
    <t xml:space="preserve">kus     </t>
  </si>
  <si>
    <t>I</t>
  </si>
  <si>
    <t xml:space="preserve">76234-2204   </t>
  </si>
  <si>
    <t xml:space="preserve">Montáž kontralatí                                                                                                       </t>
  </si>
  <si>
    <t xml:space="preserve">m2      </t>
  </si>
  <si>
    <t xml:space="preserve">76234-2212   </t>
  </si>
  <si>
    <t xml:space="preserve">Montáž latovania do 60 st.rozpätie                                                                                      </t>
  </si>
  <si>
    <t xml:space="preserve">76234-2811   </t>
  </si>
  <si>
    <t xml:space="preserve">Demontáž latovania striech                                                                                              </t>
  </si>
  <si>
    <t xml:space="preserve">76239-5000   </t>
  </si>
  <si>
    <t xml:space="preserve">Spojovacie a ochranné prostriedky k montáži krovov                                                                      </t>
  </si>
  <si>
    <t xml:space="preserve">m3      </t>
  </si>
  <si>
    <t>MAT</t>
  </si>
  <si>
    <t xml:space="preserve">605 120200   </t>
  </si>
  <si>
    <t xml:space="preserve">Rezivo                                                                                                                  </t>
  </si>
  <si>
    <t xml:space="preserve">76284-1230   </t>
  </si>
  <si>
    <t xml:space="preserve">Montáž podbíjania stropov a striech rovných z prkien hoblov. na pero a drážku + čelná doska                             </t>
  </si>
  <si>
    <t xml:space="preserve">76284-1812   </t>
  </si>
  <si>
    <t xml:space="preserve">Demontáž podbíjania z dosiek hrubých s omietkou                                                                         </t>
  </si>
  <si>
    <t xml:space="preserve">762 - Konštrukcie tesárske  spolu: </t>
  </si>
  <si>
    <t>764 - Konštrukcie klampiarske</t>
  </si>
  <si>
    <t>764</t>
  </si>
  <si>
    <t xml:space="preserve">m       </t>
  </si>
  <si>
    <t xml:space="preserve">76432-2841   </t>
  </si>
  <si>
    <t xml:space="preserve">Klamp. demont. odkvapov tvrdá kryt. rš 500 -45ST                                                                        </t>
  </si>
  <si>
    <t xml:space="preserve">76433-9210   </t>
  </si>
  <si>
    <t xml:space="preserve">Klamp. PZ pl. lem. komínov na vlnit. krytine v ploche                                                                   </t>
  </si>
  <si>
    <t xml:space="preserve">76433-9810   </t>
  </si>
  <si>
    <t xml:space="preserve">Klamp. demont. lem. komínov na vln. krytine v ploche -30ST                                                              </t>
  </si>
  <si>
    <t xml:space="preserve">764 - Konštrukcie klampiarske  spolu: </t>
  </si>
  <si>
    <t>765 - Krytiny tvrdé</t>
  </si>
  <si>
    <t>765</t>
  </si>
  <si>
    <t xml:space="preserve">76531-1810   </t>
  </si>
  <si>
    <t xml:space="preserve">Demontáž krytiny                                                                                                        </t>
  </si>
  <si>
    <t xml:space="preserve">76533-1111   </t>
  </si>
  <si>
    <t xml:space="preserve">76590-1050   </t>
  </si>
  <si>
    <t xml:space="preserve">Pokrytie striech fóliou hydroizolačnou                                                                                  </t>
  </si>
  <si>
    <t xml:space="preserve">765 - Krytiny tvrdé  spolu: </t>
  </si>
  <si>
    <t>783 - Nátery</t>
  </si>
  <si>
    <t>783</t>
  </si>
  <si>
    <t xml:space="preserve">78378-2203   </t>
  </si>
  <si>
    <t xml:space="preserve">Nátery tesárskych konštr. protiplesňové                                                                                 </t>
  </si>
  <si>
    <t xml:space="preserve">78378-4203   </t>
  </si>
  <si>
    <t xml:space="preserve">Nátery tesárskych konštr. protipožiarne                                                                                 </t>
  </si>
  <si>
    <t xml:space="preserve">783 - Nátery  spolu: </t>
  </si>
  <si>
    <t xml:space="preserve">PRÁCE A DODÁVKY PSV  spolu: </t>
  </si>
  <si>
    <t>M21 - 155 Elektromontáže</t>
  </si>
  <si>
    <t xml:space="preserve">PRÁCE A DODÁVKY M  spolu: </t>
  </si>
  <si>
    <t>Za rozpočet celkom</t>
  </si>
  <si>
    <t>Stavba :Rekonštrukcia strechy materskej školy</t>
  </si>
  <si>
    <t xml:space="preserve">Zastrešenie kryt. pálená škridla červená matná/ vrátane všetkých doplnkov/                                                                   </t>
  </si>
  <si>
    <t xml:space="preserve">Jednotková </t>
  </si>
  <si>
    <t>v eur bez DPH</t>
  </si>
  <si>
    <t>Cena spolu v eur s DPH: .............................................</t>
  </si>
</sst>
</file>

<file path=xl/styles.xml><?xml version="1.0" encoding="utf-8"?>
<styleSheet xmlns="http://schemas.openxmlformats.org/spreadsheetml/2006/main">
  <numFmts count="4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\ &quot;Sk&quot;"/>
    <numFmt numFmtId="193" formatCode="#,##0.00&quot; Sk&quot;;[Red]&quot;-&quot;#,##0.00&quot; Sk&quot;"/>
    <numFmt numFmtId="194" formatCode="#,##0&quot; Sk&quot;;&quot;-&quot;#,##0&quot; Sk&quot;"/>
    <numFmt numFmtId="195" formatCode="#,##0&quot; Sk&quot;;[Red]&quot;-&quot;#,##0&quot; Sk&quot;"/>
    <numFmt numFmtId="196" formatCode="#,##0.00&quot; Sk&quot;;&quot;-&quot;#,##0.00&quot; Sk&quot;"/>
    <numFmt numFmtId="197" formatCode="\ "/>
    <numFmt numFmtId="198" formatCode="0;0;"/>
    <numFmt numFmtId="199" formatCode="0.00;0;0"/>
    <numFmt numFmtId="200" formatCode="0.0%"/>
    <numFmt numFmtId="201" formatCode="#,##0&quot;  &quot;"/>
    <numFmt numFmtId="202" formatCode="#,##0\ _S_k"/>
    <numFmt numFmtId="203" formatCode="0.000"/>
    <numFmt numFmtId="204" formatCode="###,###,###,###.###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0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5" fontId="8" fillId="0" borderId="1">
      <alignment/>
      <protection/>
    </xf>
    <xf numFmtId="0" fontId="8" fillId="0" borderId="1" applyFont="0" applyFill="0">
      <alignment/>
      <protection/>
    </xf>
    <xf numFmtId="176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23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right" vertical="center"/>
      <protection/>
    </xf>
    <xf numFmtId="0" fontId="4" fillId="0" borderId="25" xfId="71" applyFont="1" applyBorder="1" applyAlignment="1">
      <alignment horizontal="left" vertical="center"/>
      <protection/>
    </xf>
    <xf numFmtId="0" fontId="4" fillId="0" borderId="26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right" vertical="center"/>
      <protection/>
    </xf>
    <xf numFmtId="0" fontId="4" fillId="0" borderId="28" xfId="71" applyFont="1" applyBorder="1" applyAlignment="1">
      <alignment horizontal="left" vertical="center"/>
      <protection/>
    </xf>
    <xf numFmtId="0" fontId="4" fillId="0" borderId="29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right" vertical="center"/>
      <protection/>
    </xf>
    <xf numFmtId="0" fontId="4" fillId="0" borderId="31" xfId="71" applyFont="1" applyBorder="1" applyAlignment="1">
      <alignment horizontal="left" vertical="center"/>
      <protection/>
    </xf>
    <xf numFmtId="0" fontId="4" fillId="0" borderId="32" xfId="71" applyFont="1" applyBorder="1" applyAlignment="1">
      <alignment horizontal="left" vertical="center"/>
      <protection/>
    </xf>
    <xf numFmtId="0" fontId="4" fillId="0" borderId="33" xfId="71" applyFont="1" applyBorder="1" applyAlignment="1">
      <alignment horizontal="right" vertical="center"/>
      <protection/>
    </xf>
    <xf numFmtId="0" fontId="4" fillId="0" borderId="33" xfId="71" applyFont="1" applyBorder="1" applyAlignment="1">
      <alignment horizontal="left" vertical="center"/>
      <protection/>
    </xf>
    <xf numFmtId="0" fontId="4" fillId="0" borderId="34" xfId="71" applyFont="1" applyBorder="1" applyAlignment="1">
      <alignment horizontal="left" vertical="center"/>
      <protection/>
    </xf>
    <xf numFmtId="0" fontId="4" fillId="0" borderId="35" xfId="71" applyFont="1" applyBorder="1" applyAlignment="1">
      <alignment horizontal="left" vertical="center"/>
      <protection/>
    </xf>
    <xf numFmtId="0" fontId="4" fillId="0" borderId="36" xfId="71" applyFont="1" applyBorder="1" applyAlignment="1">
      <alignment horizontal="right" vertical="center"/>
      <protection/>
    </xf>
    <xf numFmtId="0" fontId="4" fillId="0" borderId="36" xfId="71" applyFont="1" applyBorder="1" applyAlignment="1">
      <alignment horizontal="left" vertical="center"/>
      <protection/>
    </xf>
    <xf numFmtId="0" fontId="4" fillId="0" borderId="37" xfId="71" applyFont="1" applyBorder="1" applyAlignment="1">
      <alignment horizontal="left" vertical="center"/>
      <protection/>
    </xf>
    <xf numFmtId="0" fontId="4" fillId="0" borderId="38" xfId="71" applyFont="1" applyBorder="1" applyAlignment="1">
      <alignment horizontal="left" vertical="center"/>
      <protection/>
    </xf>
    <xf numFmtId="0" fontId="4" fillId="0" borderId="39" xfId="71" applyFont="1" applyBorder="1" applyAlignment="1">
      <alignment horizontal="left" vertical="center"/>
      <protection/>
    </xf>
    <xf numFmtId="0" fontId="4" fillId="0" borderId="40" xfId="71" applyFont="1" applyBorder="1" applyAlignment="1">
      <alignment horizontal="left" vertical="center"/>
      <protection/>
    </xf>
    <xf numFmtId="0" fontId="4" fillId="0" borderId="41" xfId="71" applyFont="1" applyBorder="1" applyAlignment="1">
      <alignment horizontal="left" vertical="center"/>
      <protection/>
    </xf>
    <xf numFmtId="0" fontId="4" fillId="0" borderId="42" xfId="71" applyFont="1" applyBorder="1" applyAlignment="1">
      <alignment horizontal="left" vertical="center"/>
      <protection/>
    </xf>
    <xf numFmtId="0" fontId="4" fillId="0" borderId="42" xfId="71" applyFont="1" applyBorder="1" applyAlignment="1">
      <alignment horizontal="center" vertical="center"/>
      <protection/>
    </xf>
    <xf numFmtId="0" fontId="4" fillId="0" borderId="43" xfId="71" applyFont="1" applyBorder="1" applyAlignment="1">
      <alignment horizontal="center" vertical="center"/>
      <protection/>
    </xf>
    <xf numFmtId="0" fontId="4" fillId="0" borderId="44" xfId="71" applyFont="1" applyBorder="1" applyAlignment="1">
      <alignment horizontal="center" vertical="center"/>
      <protection/>
    </xf>
    <xf numFmtId="0" fontId="4" fillId="0" borderId="45" xfId="71" applyFont="1" applyBorder="1" applyAlignment="1">
      <alignment horizontal="center" vertical="center"/>
      <protection/>
    </xf>
    <xf numFmtId="0" fontId="4" fillId="0" borderId="46" xfId="71" applyFont="1" applyBorder="1" applyAlignment="1">
      <alignment horizontal="center" vertical="center"/>
      <protection/>
    </xf>
    <xf numFmtId="0" fontId="4" fillId="0" borderId="47" xfId="71" applyFont="1" applyBorder="1" applyAlignment="1">
      <alignment horizontal="center" vertical="center"/>
      <protection/>
    </xf>
    <xf numFmtId="0" fontId="4" fillId="0" borderId="48" xfId="71" applyFont="1" applyBorder="1" applyAlignment="1">
      <alignment horizontal="left" vertical="center"/>
      <protection/>
    </xf>
    <xf numFmtId="0" fontId="4" fillId="0" borderId="49" xfId="71" applyFont="1" applyBorder="1" applyAlignment="1">
      <alignment horizontal="left" vertical="center"/>
      <protection/>
    </xf>
    <xf numFmtId="0" fontId="4" fillId="0" borderId="50" xfId="71" applyFont="1" applyBorder="1" applyAlignment="1">
      <alignment horizontal="center" vertical="center"/>
      <protection/>
    </xf>
    <xf numFmtId="0" fontId="4" fillId="0" borderId="9" xfId="71" applyFont="1" applyBorder="1" applyAlignment="1">
      <alignment horizontal="left" vertical="center"/>
      <protection/>
    </xf>
    <xf numFmtId="0" fontId="4" fillId="0" borderId="51" xfId="71" applyFont="1" applyBorder="1" applyAlignment="1">
      <alignment horizontal="left" vertical="center"/>
      <protection/>
    </xf>
    <xf numFmtId="0" fontId="4" fillId="0" borderId="52" xfId="71" applyFont="1" applyBorder="1" applyAlignment="1">
      <alignment horizontal="center" vertical="center"/>
      <protection/>
    </xf>
    <xf numFmtId="0" fontId="4" fillId="0" borderId="53" xfId="71" applyFont="1" applyBorder="1" applyAlignment="1">
      <alignment horizontal="left" vertical="center"/>
      <protection/>
    </xf>
    <xf numFmtId="0" fontId="4" fillId="0" borderId="54" xfId="71" applyFont="1" applyBorder="1" applyAlignment="1">
      <alignment horizontal="center" vertical="center"/>
      <protection/>
    </xf>
    <xf numFmtId="0" fontId="4" fillId="0" borderId="55" xfId="71" applyFont="1" applyBorder="1" applyAlignment="1">
      <alignment horizontal="left" vertical="center"/>
      <protection/>
    </xf>
    <xf numFmtId="10" fontId="4" fillId="0" borderId="55" xfId="71" applyNumberFormat="1" applyFont="1" applyBorder="1" applyAlignment="1">
      <alignment horizontal="right" vertical="center"/>
      <protection/>
    </xf>
    <xf numFmtId="0" fontId="4" fillId="0" borderId="56" xfId="71" applyFont="1" applyBorder="1" applyAlignment="1">
      <alignment horizontal="left" vertical="center"/>
      <protection/>
    </xf>
    <xf numFmtId="0" fontId="4" fillId="0" borderId="54" xfId="71" applyFont="1" applyBorder="1" applyAlignment="1">
      <alignment horizontal="right" vertical="center"/>
      <protection/>
    </xf>
    <xf numFmtId="0" fontId="4" fillId="0" borderId="57" xfId="71" applyFont="1" applyBorder="1" applyAlignment="1">
      <alignment horizontal="center" vertical="center"/>
      <protection/>
    </xf>
    <xf numFmtId="0" fontId="4" fillId="0" borderId="58" xfId="71" applyFont="1" applyBorder="1" applyAlignment="1">
      <alignment horizontal="left" vertical="center"/>
      <protection/>
    </xf>
    <xf numFmtId="0" fontId="4" fillId="0" borderId="58" xfId="71" applyFont="1" applyBorder="1" applyAlignment="1">
      <alignment horizontal="right" vertical="center"/>
      <protection/>
    </xf>
    <xf numFmtId="0" fontId="4" fillId="0" borderId="59" xfId="71" applyFont="1" applyBorder="1" applyAlignment="1">
      <alignment horizontal="right" vertical="center"/>
      <protection/>
    </xf>
    <xf numFmtId="3" fontId="4" fillId="0" borderId="0" xfId="71" applyNumberFormat="1" applyFont="1" applyBorder="1" applyAlignment="1">
      <alignment horizontal="right" vertical="center"/>
      <protection/>
    </xf>
    <xf numFmtId="0" fontId="4" fillId="0" borderId="57" xfId="71" applyFont="1" applyBorder="1" applyAlignment="1">
      <alignment horizontal="left" vertical="center"/>
      <protection/>
    </xf>
    <xf numFmtId="0" fontId="4" fillId="0" borderId="0" xfId="71" applyFont="1" applyBorder="1" applyAlignment="1">
      <alignment horizontal="right" vertical="center"/>
      <protection/>
    </xf>
    <xf numFmtId="0" fontId="4" fillId="0" borderId="0" xfId="71" applyFont="1" applyBorder="1" applyAlignment="1">
      <alignment horizontal="left" vertical="center"/>
      <protection/>
    </xf>
    <xf numFmtId="0" fontId="4" fillId="0" borderId="60" xfId="71" applyFont="1" applyBorder="1" applyAlignment="1">
      <alignment horizontal="right" vertical="center"/>
      <protection/>
    </xf>
    <xf numFmtId="0" fontId="4" fillId="0" borderId="61" xfId="71" applyFont="1" applyBorder="1" applyAlignment="1">
      <alignment horizontal="right" vertical="center"/>
      <protection/>
    </xf>
    <xf numFmtId="3" fontId="4" fillId="0" borderId="60" xfId="71" applyNumberFormat="1" applyFont="1" applyBorder="1" applyAlignment="1">
      <alignment horizontal="right" vertical="center"/>
      <protection/>
    </xf>
    <xf numFmtId="3" fontId="4" fillId="0" borderId="62" xfId="71" applyNumberFormat="1" applyFont="1" applyBorder="1" applyAlignment="1">
      <alignment horizontal="right" vertical="center"/>
      <protection/>
    </xf>
    <xf numFmtId="0" fontId="4" fillId="0" borderId="63" xfId="71" applyFont="1" applyBorder="1" applyAlignment="1">
      <alignment horizontal="left" vertical="center"/>
      <protection/>
    </xf>
    <xf numFmtId="0" fontId="4" fillId="0" borderId="58" xfId="71" applyFont="1" applyBorder="1" applyAlignment="1">
      <alignment horizontal="center" vertical="center"/>
      <protection/>
    </xf>
    <xf numFmtId="0" fontId="4" fillId="0" borderId="64" xfId="71" applyFont="1" applyBorder="1" applyAlignment="1">
      <alignment horizontal="center" vertical="center"/>
      <protection/>
    </xf>
    <xf numFmtId="0" fontId="4" fillId="0" borderId="65" xfId="71" applyFont="1" applyBorder="1" applyAlignment="1">
      <alignment horizontal="left" vertical="center"/>
      <protection/>
    </xf>
    <xf numFmtId="0" fontId="4" fillId="0" borderId="0" xfId="71" applyFont="1">
      <alignment/>
      <protection/>
    </xf>
    <xf numFmtId="0" fontId="4" fillId="0" borderId="0" xfId="71" applyFont="1" applyAlignment="1">
      <alignment horizontal="left" vertical="center"/>
      <protection/>
    </xf>
    <xf numFmtId="0" fontId="4" fillId="0" borderId="44" xfId="71" applyFont="1" applyBorder="1" applyAlignment="1">
      <alignment horizontal="left" vertical="center"/>
      <protection/>
    </xf>
    <xf numFmtId="0" fontId="6" fillId="0" borderId="66" xfId="71" applyFont="1" applyBorder="1" applyAlignment="1">
      <alignment horizontal="center" vertical="center"/>
      <protection/>
    </xf>
    <xf numFmtId="0" fontId="6" fillId="0" borderId="67" xfId="71" applyFont="1" applyBorder="1" applyAlignment="1">
      <alignment horizontal="center" vertical="center"/>
      <protection/>
    </xf>
    <xf numFmtId="0" fontId="4" fillId="0" borderId="68" xfId="71" applyFont="1" applyBorder="1" applyAlignment="1">
      <alignment horizontal="left" vertical="center"/>
      <protection/>
    </xf>
    <xf numFmtId="190" fontId="4" fillId="0" borderId="69" xfId="71" applyNumberFormat="1" applyFont="1" applyBorder="1" applyAlignment="1">
      <alignment horizontal="right" vertical="center"/>
      <protection/>
    </xf>
    <xf numFmtId="0" fontId="4" fillId="0" borderId="56" xfId="71" applyFont="1" applyBorder="1" applyAlignment="1">
      <alignment horizontal="right" vertical="center"/>
      <protection/>
    </xf>
    <xf numFmtId="0" fontId="4" fillId="0" borderId="70" xfId="71" applyNumberFormat="1" applyFont="1" applyBorder="1" applyAlignment="1">
      <alignment horizontal="left" vertical="center"/>
      <protection/>
    </xf>
    <xf numFmtId="10" fontId="4" fillId="0" borderId="36" xfId="71" applyNumberFormat="1" applyFont="1" applyBorder="1" applyAlignment="1">
      <alignment horizontal="right" vertical="center"/>
      <protection/>
    </xf>
    <xf numFmtId="10" fontId="4" fillId="0" borderId="27" xfId="71" applyNumberFormat="1" applyFont="1" applyBorder="1" applyAlignment="1">
      <alignment horizontal="right" vertical="center"/>
      <protection/>
    </xf>
    <xf numFmtId="10" fontId="4" fillId="0" borderId="71" xfId="71" applyNumberFormat="1" applyFont="1" applyBorder="1" applyAlignment="1">
      <alignment horizontal="right" vertical="center"/>
      <protection/>
    </xf>
    <xf numFmtId="0" fontId="4" fillId="0" borderId="23" xfId="71" applyFont="1" applyBorder="1" applyAlignment="1">
      <alignment horizontal="right" vertical="center"/>
      <protection/>
    </xf>
    <xf numFmtId="0" fontId="4" fillId="0" borderId="35" xfId="71" applyFont="1" applyBorder="1" applyAlignment="1">
      <alignment horizontal="right" vertical="center"/>
      <protection/>
    </xf>
    <xf numFmtId="0" fontId="4" fillId="0" borderId="38" xfId="71" applyFont="1" applyBorder="1" applyAlignment="1">
      <alignment horizontal="right" vertical="center"/>
      <protection/>
    </xf>
    <xf numFmtId="0" fontId="4" fillId="0" borderId="39" xfId="71" applyFont="1" applyBorder="1" applyAlignment="1">
      <alignment horizontal="right" vertical="center"/>
      <protection/>
    </xf>
    <xf numFmtId="0" fontId="4" fillId="0" borderId="72" xfId="0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73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74" xfId="0" applyNumberFormat="1" applyFont="1" applyBorder="1" applyAlignment="1" applyProtection="1">
      <alignment horizontal="center"/>
      <protection/>
    </xf>
    <xf numFmtId="0" fontId="4" fillId="0" borderId="0" xfId="70" applyFont="1">
      <alignment/>
      <protection/>
    </xf>
    <xf numFmtId="0" fontId="6" fillId="0" borderId="0" xfId="70" applyFont="1">
      <alignment/>
      <protection/>
    </xf>
    <xf numFmtId="49" fontId="6" fillId="0" borderId="0" xfId="70" applyNumberFormat="1" applyFont="1">
      <alignment/>
      <protection/>
    </xf>
    <xf numFmtId="0" fontId="5" fillId="0" borderId="0" xfId="70" applyFont="1" applyAlignment="1">
      <alignment horizontal="lef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75" xfId="71" applyNumberFormat="1" applyFont="1" applyBorder="1" applyAlignment="1">
      <alignment horizontal="right" vertical="center"/>
      <protection/>
    </xf>
    <xf numFmtId="3" fontId="4" fillId="0" borderId="61" xfId="71" applyNumberFormat="1" applyFont="1" applyBorder="1" applyAlignment="1">
      <alignment horizontal="right" vertical="center"/>
      <protection/>
    </xf>
    <xf numFmtId="3" fontId="4" fillId="0" borderId="76" xfId="71" applyNumberFormat="1" applyFont="1" applyBorder="1" applyAlignment="1">
      <alignment horizontal="right" vertical="center"/>
      <protection/>
    </xf>
    <xf numFmtId="3" fontId="4" fillId="0" borderId="25" xfId="71" applyNumberFormat="1" applyFont="1" applyBorder="1" applyAlignment="1">
      <alignment horizontal="right" vertical="center"/>
      <protection/>
    </xf>
    <xf numFmtId="3" fontId="4" fillId="0" borderId="37" xfId="71" applyNumberFormat="1" applyFont="1" applyBorder="1" applyAlignment="1">
      <alignment horizontal="right" vertical="center"/>
      <protection/>
    </xf>
    <xf numFmtId="3" fontId="4" fillId="0" borderId="40" xfId="71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8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20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4" fontId="4" fillId="0" borderId="48" xfId="71" applyNumberFormat="1" applyFont="1" applyBorder="1" applyAlignment="1">
      <alignment horizontal="right" vertical="center"/>
      <protection/>
    </xf>
    <xf numFmtId="4" fontId="4" fillId="0" borderId="77" xfId="71" applyNumberFormat="1" applyFont="1" applyBorder="1" applyAlignment="1">
      <alignment horizontal="right" vertical="center"/>
      <protection/>
    </xf>
    <xf numFmtId="4" fontId="4" fillId="0" borderId="9" xfId="71" applyNumberFormat="1" applyFont="1" applyBorder="1" applyAlignment="1">
      <alignment horizontal="right" vertical="center"/>
      <protection/>
    </xf>
    <xf numFmtId="4" fontId="4" fillId="0" borderId="78" xfId="71" applyNumberFormat="1" applyFont="1" applyBorder="1" applyAlignment="1">
      <alignment horizontal="right" vertical="center"/>
      <protection/>
    </xf>
    <xf numFmtId="4" fontId="4" fillId="0" borderId="79" xfId="71" applyNumberFormat="1" applyFont="1" applyBorder="1" applyAlignment="1">
      <alignment horizontal="right" vertical="center"/>
      <protection/>
    </xf>
    <xf numFmtId="4" fontId="4" fillId="0" borderId="53" xfId="71" applyNumberFormat="1" applyFont="1" applyBorder="1" applyAlignment="1">
      <alignment horizontal="right" vertical="center"/>
      <protection/>
    </xf>
    <xf numFmtId="4" fontId="4" fillId="0" borderId="56" xfId="71" applyNumberFormat="1" applyFont="1" applyBorder="1" applyAlignment="1">
      <alignment horizontal="right" vertical="center"/>
      <protection/>
    </xf>
    <xf numFmtId="4" fontId="4" fillId="0" borderId="80" xfId="71" applyNumberFormat="1" applyFont="1" applyBorder="1" applyAlignment="1">
      <alignment horizontal="right" vertical="center"/>
      <protection/>
    </xf>
    <xf numFmtId="4" fontId="4" fillId="0" borderId="55" xfId="71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9" fontId="6" fillId="0" borderId="0" xfId="0" applyNumberFormat="1" applyFont="1" applyAlignment="1" applyProtection="1">
      <alignment vertical="top"/>
      <protection/>
    </xf>
    <xf numFmtId="188" fontId="6" fillId="0" borderId="0" xfId="0" applyNumberFormat="1" applyFont="1" applyAlignment="1" applyProtection="1">
      <alignment vertical="top"/>
      <protection/>
    </xf>
    <xf numFmtId="0" fontId="6" fillId="0" borderId="0" xfId="0" applyFont="1" applyAlignment="1" applyProtection="1">
      <alignment vertical="top" wrapText="1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normálne_KLv" xfId="71"/>
    <cellStyle name="Percent" xfId="72"/>
    <cellStyle name="Poznámka" xfId="73"/>
    <cellStyle name="Prepojená bunka" xfId="74"/>
    <cellStyle name="TEXT" xfId="75"/>
    <cellStyle name="Text upozornění" xfId="76"/>
    <cellStyle name="TEXT1" xfId="77"/>
    <cellStyle name="Title" xfId="78"/>
    <cellStyle name="Total" xfId="79"/>
    <cellStyle name="Vstup" xfId="80"/>
    <cellStyle name="Výpočet" xfId="81"/>
    <cellStyle name="Výstup" xfId="82"/>
    <cellStyle name="Vysvetľujúci text" xfId="83"/>
    <cellStyle name="Warning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zoomScalePageLayoutView="0" workbookViewId="0" topLeftCell="A16">
      <selection activeCell="L5" sqref="L5"/>
    </sheetView>
  </sheetViews>
  <sheetFormatPr defaultColWidth="9.140625" defaultRowHeight="12.75"/>
  <cols>
    <col min="1" max="1" width="0.71875" style="81" customWidth="1"/>
    <col min="2" max="2" width="3.7109375" style="81" customWidth="1"/>
    <col min="3" max="3" width="6.8515625" style="81" customWidth="1"/>
    <col min="4" max="6" width="14.00390625" style="81" customWidth="1"/>
    <col min="7" max="7" width="3.8515625" style="81" customWidth="1"/>
    <col min="8" max="8" width="17.7109375" style="81" customWidth="1"/>
    <col min="9" max="9" width="8.7109375" style="81" customWidth="1"/>
    <col min="10" max="10" width="14.00390625" style="81" customWidth="1"/>
    <col min="11" max="11" width="2.28125" style="81" customWidth="1"/>
    <col min="12" max="12" width="6.8515625" style="81" customWidth="1"/>
    <col min="13" max="23" width="9.140625" style="81" customWidth="1"/>
    <col min="24" max="25" width="5.7109375" style="81" customWidth="1"/>
    <col min="26" max="26" width="6.57421875" style="81" customWidth="1"/>
    <col min="27" max="27" width="21.421875" style="81" customWidth="1"/>
    <col min="28" max="28" width="4.28125" style="81" customWidth="1"/>
    <col min="29" max="29" width="8.28125" style="81" customWidth="1"/>
    <col min="30" max="30" width="8.7109375" style="81" customWidth="1"/>
    <col min="31" max="16384" width="9.140625" style="81" customWidth="1"/>
  </cols>
  <sheetData>
    <row r="1" spans="2:30" ht="28.5" customHeight="1" thickBot="1">
      <c r="B1" s="82"/>
      <c r="C1" s="82"/>
      <c r="D1" s="82"/>
      <c r="F1" s="107" t="str">
        <f>CONCATENATE(AA2," ",AB2," ",AC2," ",AD2)</f>
        <v>Krycí list rozpočtu v EUR  </v>
      </c>
      <c r="G1" s="82"/>
      <c r="H1" s="82"/>
      <c r="I1" s="82"/>
      <c r="J1" s="82"/>
      <c r="Z1" s="104" t="s">
        <v>4</v>
      </c>
      <c r="AA1" s="104" t="s">
        <v>5</v>
      </c>
      <c r="AB1" s="104" t="s">
        <v>6</v>
      </c>
      <c r="AC1" s="104" t="s">
        <v>7</v>
      </c>
      <c r="AD1" s="104" t="s">
        <v>8</v>
      </c>
    </row>
    <row r="2" spans="2:30" ht="18" customHeight="1" thickTop="1">
      <c r="B2" s="22"/>
      <c r="C2" s="23" t="s">
        <v>197</v>
      </c>
      <c r="D2" s="23"/>
      <c r="E2" s="23"/>
      <c r="F2" s="23"/>
      <c r="G2" s="24" t="s">
        <v>9</v>
      </c>
      <c r="H2" s="23"/>
      <c r="I2" s="23"/>
      <c r="J2" s="25"/>
      <c r="Z2" s="104" t="s">
        <v>10</v>
      </c>
      <c r="AA2" s="105" t="s">
        <v>11</v>
      </c>
      <c r="AB2" s="105" t="s">
        <v>98</v>
      </c>
      <c r="AC2" s="105"/>
      <c r="AD2" s="106"/>
    </row>
    <row r="3" spans="2:30" ht="18" customHeight="1">
      <c r="B3" s="26"/>
      <c r="C3" s="27" t="s">
        <v>100</v>
      </c>
      <c r="D3" s="27"/>
      <c r="E3" s="27"/>
      <c r="F3" s="27"/>
      <c r="G3" s="28" t="s">
        <v>101</v>
      </c>
      <c r="H3" s="27"/>
      <c r="I3" s="27"/>
      <c r="J3" s="29"/>
      <c r="Z3" s="104" t="s">
        <v>13</v>
      </c>
      <c r="AA3" s="105" t="s">
        <v>14</v>
      </c>
      <c r="AB3" s="105" t="s">
        <v>12</v>
      </c>
      <c r="AC3" s="105" t="s">
        <v>15</v>
      </c>
      <c r="AD3" s="106" t="s">
        <v>16</v>
      </c>
    </row>
    <row r="4" spans="2:30" ht="18" customHeight="1">
      <c r="B4" s="30"/>
      <c r="C4" s="31"/>
      <c r="D4" s="31"/>
      <c r="E4" s="31"/>
      <c r="F4" s="31"/>
      <c r="G4" s="32"/>
      <c r="H4" s="31"/>
      <c r="I4" s="31"/>
      <c r="J4" s="33"/>
      <c r="Z4" s="104" t="s">
        <v>17</v>
      </c>
      <c r="AA4" s="105" t="s">
        <v>18</v>
      </c>
      <c r="AB4" s="105" t="s">
        <v>12</v>
      </c>
      <c r="AC4" s="105"/>
      <c r="AD4" s="106"/>
    </row>
    <row r="5" spans="2:30" ht="18" customHeight="1" thickBot="1">
      <c r="B5" s="34"/>
      <c r="C5" s="36" t="s">
        <v>19</v>
      </c>
      <c r="D5" s="36"/>
      <c r="E5" s="36" t="s">
        <v>20</v>
      </c>
      <c r="F5" s="35"/>
      <c r="G5" s="35" t="s">
        <v>21</v>
      </c>
      <c r="H5" s="36"/>
      <c r="I5" s="35" t="s">
        <v>22</v>
      </c>
      <c r="J5" s="37" t="s">
        <v>102</v>
      </c>
      <c r="Z5" s="104" t="s">
        <v>23</v>
      </c>
      <c r="AA5" s="105" t="s">
        <v>14</v>
      </c>
      <c r="AB5" s="105" t="s">
        <v>12</v>
      </c>
      <c r="AC5" s="105" t="s">
        <v>15</v>
      </c>
      <c r="AD5" s="106" t="s">
        <v>16</v>
      </c>
    </row>
    <row r="6" spans="2:10" ht="18" customHeight="1" thickTop="1">
      <c r="B6" s="22"/>
      <c r="C6" s="23" t="s">
        <v>1</v>
      </c>
      <c r="D6" s="23" t="s">
        <v>103</v>
      </c>
      <c r="E6" s="23"/>
      <c r="F6" s="23"/>
      <c r="G6" s="23" t="s">
        <v>24</v>
      </c>
      <c r="H6" s="23"/>
      <c r="I6" s="23"/>
      <c r="J6" s="25"/>
    </row>
    <row r="7" spans="2:10" ht="18" customHeight="1">
      <c r="B7" s="38"/>
      <c r="C7" s="39"/>
      <c r="D7" s="40" t="s">
        <v>104</v>
      </c>
      <c r="E7" s="40"/>
      <c r="F7" s="40"/>
      <c r="G7" s="40" t="s">
        <v>25</v>
      </c>
      <c r="H7" s="40"/>
      <c r="I7" s="40"/>
      <c r="J7" s="41"/>
    </row>
    <row r="8" spans="2:10" ht="18" customHeight="1">
      <c r="B8" s="26"/>
      <c r="C8" s="27" t="s">
        <v>0</v>
      </c>
      <c r="D8" s="27"/>
      <c r="E8" s="27"/>
      <c r="F8" s="27"/>
      <c r="G8" s="27" t="s">
        <v>24</v>
      </c>
      <c r="H8" s="27"/>
      <c r="I8" s="27"/>
      <c r="J8" s="29"/>
    </row>
    <row r="9" spans="2:10" ht="18" customHeight="1">
      <c r="B9" s="30"/>
      <c r="C9" s="32"/>
      <c r="D9" s="31" t="s">
        <v>104</v>
      </c>
      <c r="E9" s="31"/>
      <c r="F9" s="31"/>
      <c r="G9" s="40" t="s">
        <v>25</v>
      </c>
      <c r="H9" s="31"/>
      <c r="I9" s="31"/>
      <c r="J9" s="33"/>
    </row>
    <row r="10" spans="2:10" ht="18" customHeight="1">
      <c r="B10" s="26"/>
      <c r="C10" s="27" t="s">
        <v>26</v>
      </c>
      <c r="D10" s="27"/>
      <c r="E10" s="27"/>
      <c r="F10" s="27"/>
      <c r="G10" s="27" t="s">
        <v>24</v>
      </c>
      <c r="H10" s="27"/>
      <c r="I10" s="27"/>
      <c r="J10" s="29"/>
    </row>
    <row r="11" spans="2:10" ht="18" customHeight="1" thickBot="1">
      <c r="B11" s="42"/>
      <c r="C11" s="43"/>
      <c r="D11" s="43" t="s">
        <v>104</v>
      </c>
      <c r="E11" s="43"/>
      <c r="F11" s="43"/>
      <c r="G11" s="43" t="s">
        <v>25</v>
      </c>
      <c r="H11" s="43"/>
      <c r="I11" s="43"/>
      <c r="J11" s="44"/>
    </row>
    <row r="12" spans="2:10" ht="18" customHeight="1" thickTop="1">
      <c r="B12" s="93">
        <v>1</v>
      </c>
      <c r="C12" s="23" t="s">
        <v>105</v>
      </c>
      <c r="D12" s="23"/>
      <c r="E12" s="23"/>
      <c r="F12" s="110">
        <f>IF(B12&lt;&gt;0,ROUND($J$31/B12,0),0)</f>
        <v>0</v>
      </c>
      <c r="G12" s="24">
        <v>1</v>
      </c>
      <c r="H12" s="23" t="s">
        <v>108</v>
      </c>
      <c r="I12" s="23"/>
      <c r="J12" s="113">
        <f>IF(G12&lt;&gt;0,ROUND($J$31/G12,0),0)</f>
        <v>0</v>
      </c>
    </row>
    <row r="13" spans="2:10" ht="18" customHeight="1">
      <c r="B13" s="94">
        <v>1</v>
      </c>
      <c r="C13" s="40" t="s">
        <v>106</v>
      </c>
      <c r="D13" s="40"/>
      <c r="E13" s="40"/>
      <c r="F13" s="111">
        <f>IF(B13&lt;&gt;0,ROUND($J$31/B13,0),0)</f>
        <v>0</v>
      </c>
      <c r="G13" s="39"/>
      <c r="H13" s="40"/>
      <c r="I13" s="40"/>
      <c r="J13" s="114">
        <f>IF(G13&lt;&gt;0,ROUND($J$31/G13,0),0)</f>
        <v>0</v>
      </c>
    </row>
    <row r="14" spans="2:10" ht="18" customHeight="1" thickBot="1">
      <c r="B14" s="95">
        <v>1</v>
      </c>
      <c r="C14" s="43" t="s">
        <v>107</v>
      </c>
      <c r="D14" s="43"/>
      <c r="E14" s="43"/>
      <c r="F14" s="112">
        <f>IF(B14&lt;&gt;0,ROUND($J$31/B14,0),0)</f>
        <v>0</v>
      </c>
      <c r="G14" s="96"/>
      <c r="H14" s="43"/>
      <c r="I14" s="43"/>
      <c r="J14" s="115">
        <f>IF(G14&lt;&gt;0,ROUND($J$31/G14,0),0)</f>
        <v>0</v>
      </c>
    </row>
    <row r="15" spans="2:10" ht="18" customHeight="1" thickTop="1">
      <c r="B15" s="84" t="s">
        <v>27</v>
      </c>
      <c r="C15" s="46" t="s">
        <v>28</v>
      </c>
      <c r="D15" s="47" t="s">
        <v>29</v>
      </c>
      <c r="E15" s="47" t="s">
        <v>30</v>
      </c>
      <c r="F15" s="48" t="s">
        <v>31</v>
      </c>
      <c r="G15" s="84" t="s">
        <v>32</v>
      </c>
      <c r="H15" s="49" t="s">
        <v>33</v>
      </c>
      <c r="I15" s="50"/>
      <c r="J15" s="51"/>
    </row>
    <row r="16" spans="2:10" ht="18" customHeight="1">
      <c r="B16" s="52">
        <v>1</v>
      </c>
      <c r="C16" s="53" t="s">
        <v>34</v>
      </c>
      <c r="D16" s="126">
        <f>Prehlad!H27</f>
        <v>0</v>
      </c>
      <c r="E16" s="126">
        <f>Prehlad!I27</f>
        <v>0</v>
      </c>
      <c r="F16" s="127">
        <f>D16+E16</f>
        <v>0</v>
      </c>
      <c r="G16" s="52">
        <v>6</v>
      </c>
      <c r="H16" s="54" t="s">
        <v>109</v>
      </c>
      <c r="I16" s="89"/>
      <c r="J16" s="127">
        <v>0</v>
      </c>
    </row>
    <row r="17" spans="2:10" ht="18" customHeight="1">
      <c r="B17" s="55">
        <v>2</v>
      </c>
      <c r="C17" s="56" t="s">
        <v>35</v>
      </c>
      <c r="D17" s="128">
        <f>Prehlad!H63</f>
        <v>0</v>
      </c>
      <c r="E17" s="128">
        <f>Prehlad!I63</f>
        <v>0</v>
      </c>
      <c r="F17" s="127">
        <f>D17+E17</f>
        <v>0</v>
      </c>
      <c r="G17" s="55">
        <v>7</v>
      </c>
      <c r="H17" s="57" t="s">
        <v>110</v>
      </c>
      <c r="I17" s="27"/>
      <c r="J17" s="129">
        <v>0</v>
      </c>
    </row>
    <row r="18" spans="2:10" ht="18" customHeight="1">
      <c r="B18" s="55">
        <v>3</v>
      </c>
      <c r="C18" s="56" t="s">
        <v>36</v>
      </c>
      <c r="D18" s="128">
        <f>Prehlad!H70</f>
        <v>0</v>
      </c>
      <c r="E18" s="128">
        <f>Prehlad!I70</f>
        <v>0</v>
      </c>
      <c r="F18" s="127">
        <f>D18+E18</f>
        <v>0</v>
      </c>
      <c r="G18" s="55">
        <v>8</v>
      </c>
      <c r="H18" s="57" t="s">
        <v>111</v>
      </c>
      <c r="I18" s="27"/>
      <c r="J18" s="129">
        <v>0</v>
      </c>
    </row>
    <row r="19" spans="2:10" ht="18" customHeight="1" thickBot="1">
      <c r="B19" s="55">
        <v>4</v>
      </c>
      <c r="C19" s="56" t="s">
        <v>37</v>
      </c>
      <c r="D19" s="128"/>
      <c r="E19" s="128"/>
      <c r="F19" s="130">
        <f>D19+E19</f>
        <v>0</v>
      </c>
      <c r="G19" s="55">
        <v>9</v>
      </c>
      <c r="H19" s="57" t="s">
        <v>2</v>
      </c>
      <c r="I19" s="27"/>
      <c r="J19" s="129">
        <v>0</v>
      </c>
    </row>
    <row r="20" spans="2:10" ht="18" customHeight="1" thickBot="1">
      <c r="B20" s="58">
        <v>5</v>
      </c>
      <c r="C20" s="59" t="s">
        <v>38</v>
      </c>
      <c r="D20" s="131">
        <f>SUM(D16:D19)</f>
        <v>0</v>
      </c>
      <c r="E20" s="132">
        <f>SUM(E16:E19)</f>
        <v>0</v>
      </c>
      <c r="F20" s="133">
        <f>SUM(F16:F19)</f>
        <v>0</v>
      </c>
      <c r="G20" s="60">
        <v>10</v>
      </c>
      <c r="I20" s="88" t="s">
        <v>39</v>
      </c>
      <c r="J20" s="133">
        <f>SUM(J16:J19)</f>
        <v>0</v>
      </c>
    </row>
    <row r="21" spans="2:10" ht="18" customHeight="1" thickTop="1">
      <c r="B21" s="84" t="s">
        <v>40</v>
      </c>
      <c r="C21" s="83"/>
      <c r="D21" s="50" t="s">
        <v>41</v>
      </c>
      <c r="E21" s="50"/>
      <c r="F21" s="51"/>
      <c r="G21" s="84" t="s">
        <v>42</v>
      </c>
      <c r="H21" s="49" t="s">
        <v>43</v>
      </c>
      <c r="I21" s="50"/>
      <c r="J21" s="51"/>
    </row>
    <row r="22" spans="2:10" ht="18" customHeight="1">
      <c r="B22" s="52">
        <v>11</v>
      </c>
      <c r="C22" s="54" t="s">
        <v>112</v>
      </c>
      <c r="D22" s="90" t="s">
        <v>2</v>
      </c>
      <c r="E22" s="92">
        <v>0</v>
      </c>
      <c r="F22" s="127">
        <v>0</v>
      </c>
      <c r="G22" s="55">
        <v>16</v>
      </c>
      <c r="H22" s="57" t="s">
        <v>44</v>
      </c>
      <c r="I22" s="61"/>
      <c r="J22" s="129">
        <v>0</v>
      </c>
    </row>
    <row r="23" spans="2:10" ht="18" customHeight="1">
      <c r="B23" s="55">
        <v>12</v>
      </c>
      <c r="C23" s="57" t="s">
        <v>113</v>
      </c>
      <c r="D23" s="91"/>
      <c r="E23" s="62">
        <v>0</v>
      </c>
      <c r="F23" s="129">
        <v>0</v>
      </c>
      <c r="G23" s="55">
        <v>17</v>
      </c>
      <c r="H23" s="57" t="s">
        <v>115</v>
      </c>
      <c r="I23" s="61"/>
      <c r="J23" s="129">
        <v>0</v>
      </c>
    </row>
    <row r="24" spans="2:10" ht="18" customHeight="1">
      <c r="B24" s="55">
        <v>13</v>
      </c>
      <c r="C24" s="57" t="s">
        <v>114</v>
      </c>
      <c r="D24" s="91"/>
      <c r="E24" s="62">
        <v>0</v>
      </c>
      <c r="F24" s="129">
        <v>0</v>
      </c>
      <c r="G24" s="55">
        <v>18</v>
      </c>
      <c r="H24" s="57" t="s">
        <v>116</v>
      </c>
      <c r="I24" s="61"/>
      <c r="J24" s="129">
        <v>0</v>
      </c>
    </row>
    <row r="25" spans="2:10" ht="18" customHeight="1" thickBot="1">
      <c r="B25" s="55">
        <v>14</v>
      </c>
      <c r="C25" s="57" t="s">
        <v>2</v>
      </c>
      <c r="D25" s="91"/>
      <c r="E25" s="62">
        <v>0</v>
      </c>
      <c r="F25" s="129">
        <v>0</v>
      </c>
      <c r="G25" s="55">
        <v>19</v>
      </c>
      <c r="H25" s="57" t="s">
        <v>2</v>
      </c>
      <c r="I25" s="61"/>
      <c r="J25" s="129">
        <v>0</v>
      </c>
    </row>
    <row r="26" spans="2:10" ht="18" customHeight="1" thickBot="1">
      <c r="B26" s="58">
        <v>15</v>
      </c>
      <c r="C26" s="63"/>
      <c r="D26" s="64"/>
      <c r="E26" s="64" t="s">
        <v>45</v>
      </c>
      <c r="F26" s="133">
        <f>SUM(F22:F25)</f>
        <v>0</v>
      </c>
      <c r="G26" s="58">
        <v>20</v>
      </c>
      <c r="H26" s="63"/>
      <c r="I26" s="64" t="s">
        <v>46</v>
      </c>
      <c r="J26" s="133">
        <f>SUM(J22:J25)</f>
        <v>0</v>
      </c>
    </row>
    <row r="27" spans="2:10" ht="18" customHeight="1" thickTop="1">
      <c r="B27" s="65"/>
      <c r="C27" s="66" t="s">
        <v>47</v>
      </c>
      <c r="D27" s="67"/>
      <c r="E27" s="68" t="s">
        <v>48</v>
      </c>
      <c r="F27" s="69"/>
      <c r="G27" s="84" t="s">
        <v>49</v>
      </c>
      <c r="H27" s="49" t="s">
        <v>50</v>
      </c>
      <c r="I27" s="50"/>
      <c r="J27" s="51"/>
    </row>
    <row r="28" spans="2:10" ht="18" customHeight="1">
      <c r="B28" s="70"/>
      <c r="C28" s="71"/>
      <c r="D28" s="72"/>
      <c r="E28" s="73"/>
      <c r="F28" s="69"/>
      <c r="G28" s="52">
        <v>21</v>
      </c>
      <c r="H28" s="54"/>
      <c r="I28" s="74" t="s">
        <v>51</v>
      </c>
      <c r="J28" s="127">
        <f>ROUND(F20,2)+J20+F26+J26</f>
        <v>0</v>
      </c>
    </row>
    <row r="29" spans="2:10" ht="18" customHeight="1">
      <c r="B29" s="70"/>
      <c r="C29" s="72" t="s">
        <v>52</v>
      </c>
      <c r="D29" s="72"/>
      <c r="E29" s="75"/>
      <c r="F29" s="69"/>
      <c r="G29" s="55">
        <v>22</v>
      </c>
      <c r="H29" s="57" t="s">
        <v>117</v>
      </c>
      <c r="I29" s="134">
        <f>J28-I30</f>
        <v>0</v>
      </c>
      <c r="J29" s="129">
        <f>ROUND((I29*20)/100,2)</f>
        <v>0</v>
      </c>
    </row>
    <row r="30" spans="2:10" ht="18" customHeight="1" thickBot="1">
      <c r="B30" s="26"/>
      <c r="C30" s="27" t="s">
        <v>53</v>
      </c>
      <c r="D30" s="27"/>
      <c r="E30" s="75"/>
      <c r="F30" s="69"/>
      <c r="G30" s="55">
        <v>23</v>
      </c>
      <c r="H30" s="57" t="s">
        <v>118</v>
      </c>
      <c r="I30" s="134">
        <f>SUMIF(Prehlad!O11:O9999,0,Prehlad!J11:J9999)</f>
        <v>0</v>
      </c>
      <c r="J30" s="129">
        <f>ROUND((I30*0)/100,1)</f>
        <v>0</v>
      </c>
    </row>
    <row r="31" spans="2:10" ht="18" customHeight="1" thickBot="1">
      <c r="B31" s="70"/>
      <c r="C31" s="72"/>
      <c r="D31" s="72"/>
      <c r="E31" s="75"/>
      <c r="F31" s="69"/>
      <c r="G31" s="58">
        <v>24</v>
      </c>
      <c r="H31" s="63"/>
      <c r="I31" s="64" t="s">
        <v>54</v>
      </c>
      <c r="J31" s="133">
        <f>SUM(J28:J30)</f>
        <v>0</v>
      </c>
    </row>
    <row r="32" spans="2:10" ht="18" customHeight="1" thickBot="1" thickTop="1">
      <c r="B32" s="65"/>
      <c r="C32" s="72"/>
      <c r="D32" s="69"/>
      <c r="E32" s="76"/>
      <c r="F32" s="69"/>
      <c r="G32" s="85" t="s">
        <v>55</v>
      </c>
      <c r="H32" s="86" t="s">
        <v>119</v>
      </c>
      <c r="I32" s="45"/>
      <c r="J32" s="87">
        <v>0</v>
      </c>
    </row>
    <row r="33" spans="2:10" ht="18" customHeight="1" thickTop="1">
      <c r="B33" s="77"/>
      <c r="C33" s="78"/>
      <c r="D33" s="66" t="s">
        <v>56</v>
      </c>
      <c r="E33" s="78"/>
      <c r="F33" s="78"/>
      <c r="G33" s="78"/>
      <c r="H33" s="78" t="s">
        <v>57</v>
      </c>
      <c r="I33" s="78"/>
      <c r="J33" s="79"/>
    </row>
    <row r="34" spans="2:10" ht="18" customHeight="1">
      <c r="B34" s="70"/>
      <c r="C34" s="71"/>
      <c r="D34" s="72"/>
      <c r="E34" s="72"/>
      <c r="F34" s="71"/>
      <c r="G34" s="72"/>
      <c r="H34" s="72"/>
      <c r="I34" s="72"/>
      <c r="J34" s="80"/>
    </row>
    <row r="35" spans="2:10" ht="18" customHeight="1">
      <c r="B35" s="70"/>
      <c r="C35" s="72" t="s">
        <v>52</v>
      </c>
      <c r="D35" s="72"/>
      <c r="E35" s="72"/>
      <c r="F35" s="71"/>
      <c r="G35" s="72" t="s">
        <v>52</v>
      </c>
      <c r="H35" s="72"/>
      <c r="I35" s="72"/>
      <c r="J35" s="80"/>
    </row>
    <row r="36" spans="2:10" ht="18" customHeight="1">
      <c r="B36" s="26"/>
      <c r="C36" s="27" t="s">
        <v>53</v>
      </c>
      <c r="D36" s="27"/>
      <c r="E36" s="27"/>
      <c r="F36" s="28"/>
      <c r="G36" s="27" t="s">
        <v>53</v>
      </c>
      <c r="H36" s="27"/>
      <c r="I36" s="27"/>
      <c r="J36" s="29"/>
    </row>
    <row r="37" spans="2:10" ht="18" customHeight="1">
      <c r="B37" s="70"/>
      <c r="C37" s="72" t="s">
        <v>48</v>
      </c>
      <c r="D37" s="72"/>
      <c r="E37" s="72"/>
      <c r="F37" s="71"/>
      <c r="G37" s="72" t="s">
        <v>48</v>
      </c>
      <c r="H37" s="72"/>
      <c r="I37" s="72"/>
      <c r="J37" s="80"/>
    </row>
    <row r="38" spans="2:10" ht="18" customHeight="1">
      <c r="B38" s="70"/>
      <c r="C38" s="72"/>
      <c r="D38" s="72"/>
      <c r="E38" s="72"/>
      <c r="F38" s="72"/>
      <c r="G38" s="72"/>
      <c r="H38" s="72"/>
      <c r="I38" s="72"/>
      <c r="J38" s="80"/>
    </row>
    <row r="39" spans="2:10" ht="18" customHeight="1">
      <c r="B39" s="70"/>
      <c r="C39" s="72"/>
      <c r="D39" s="72"/>
      <c r="E39" s="72"/>
      <c r="F39" s="72"/>
      <c r="G39" s="72"/>
      <c r="H39" s="72"/>
      <c r="I39" s="72"/>
      <c r="J39" s="80"/>
    </row>
    <row r="40" spans="2:10" ht="18" customHeight="1">
      <c r="B40" s="70"/>
      <c r="C40" s="72"/>
      <c r="D40" s="72"/>
      <c r="E40" s="72"/>
      <c r="F40" s="72"/>
      <c r="G40" s="72"/>
      <c r="H40" s="72"/>
      <c r="I40" s="72"/>
      <c r="J40" s="80"/>
    </row>
    <row r="41" spans="2:10" ht="18" customHeight="1" thickBot="1">
      <c r="B41" s="42"/>
      <c r="C41" s="43"/>
      <c r="D41" s="43"/>
      <c r="E41" s="43"/>
      <c r="F41" s="43"/>
      <c r="G41" s="43"/>
      <c r="H41" s="43"/>
      <c r="I41" s="43"/>
      <c r="J41" s="44"/>
    </row>
    <row r="42" ht="14.25" customHeight="1" thickTop="1"/>
    <row r="43" ht="2.25" customHeight="1"/>
  </sheetData>
  <sheetProtection/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2.28125" style="1" customWidth="1"/>
    <col min="2" max="2" width="11.8515625" style="6" customWidth="1"/>
    <col min="3" max="3" width="11.421875" style="6" customWidth="1"/>
    <col min="4" max="4" width="11.57421875" style="6" customWidth="1"/>
    <col min="5" max="5" width="12.140625" style="7" customWidth="1"/>
    <col min="6" max="6" width="8.5742187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21" t="s">
        <v>95</v>
      </c>
      <c r="C1" s="1"/>
      <c r="E1" s="21" t="s">
        <v>96</v>
      </c>
      <c r="F1" s="1"/>
      <c r="G1" s="1"/>
      <c r="Z1" s="104" t="s">
        <v>4</v>
      </c>
      <c r="AA1" s="104" t="s">
        <v>5</v>
      </c>
      <c r="AB1" s="104" t="s">
        <v>6</v>
      </c>
      <c r="AC1" s="104" t="s">
        <v>7</v>
      </c>
      <c r="AD1" s="104" t="s">
        <v>8</v>
      </c>
    </row>
    <row r="2" spans="1:30" ht="12.75">
      <c r="A2" s="21" t="s">
        <v>58</v>
      </c>
      <c r="C2" s="1"/>
      <c r="E2" s="21" t="s">
        <v>97</v>
      </c>
      <c r="F2" s="1"/>
      <c r="G2" s="1"/>
      <c r="Z2" s="104" t="s">
        <v>10</v>
      </c>
      <c r="AA2" s="105" t="s">
        <v>59</v>
      </c>
      <c r="AB2" s="105" t="s">
        <v>98</v>
      </c>
      <c r="AC2" s="105"/>
      <c r="AD2" s="106"/>
    </row>
    <row r="3" spans="1:30" ht="12.75">
      <c r="A3" s="21" t="s">
        <v>60</v>
      </c>
      <c r="C3" s="1"/>
      <c r="E3" s="21" t="s">
        <v>99</v>
      </c>
      <c r="F3" s="1"/>
      <c r="G3" s="1"/>
      <c r="Z3" s="104" t="s">
        <v>13</v>
      </c>
      <c r="AA3" s="105" t="s">
        <v>61</v>
      </c>
      <c r="AB3" s="105" t="s">
        <v>12</v>
      </c>
      <c r="AC3" s="105" t="s">
        <v>15</v>
      </c>
      <c r="AD3" s="106" t="s">
        <v>16</v>
      </c>
    </row>
    <row r="4" spans="2:30" ht="12.75">
      <c r="B4" s="1"/>
      <c r="C4" s="1"/>
      <c r="D4" s="1"/>
      <c r="E4" s="1"/>
      <c r="F4" s="1"/>
      <c r="G4" s="1"/>
      <c r="Z4" s="104" t="s">
        <v>17</v>
      </c>
      <c r="AA4" s="105" t="s">
        <v>62</v>
      </c>
      <c r="AB4" s="105" t="s">
        <v>12</v>
      </c>
      <c r="AC4" s="105"/>
      <c r="AD4" s="106"/>
    </row>
    <row r="5" spans="1:30" ht="12.75">
      <c r="A5" s="21" t="s">
        <v>197</v>
      </c>
      <c r="B5" s="1"/>
      <c r="C5" s="1"/>
      <c r="D5" s="1"/>
      <c r="E5" s="1"/>
      <c r="F5" s="1"/>
      <c r="G5" s="1"/>
      <c r="Z5" s="104" t="s">
        <v>23</v>
      </c>
      <c r="AA5" s="105" t="s">
        <v>61</v>
      </c>
      <c r="AB5" s="105" t="s">
        <v>12</v>
      </c>
      <c r="AC5" s="105" t="s">
        <v>15</v>
      </c>
      <c r="AD5" s="106" t="s">
        <v>16</v>
      </c>
    </row>
    <row r="6" spans="1:7" ht="12.75">
      <c r="A6" s="21" t="s">
        <v>100</v>
      </c>
      <c r="B6" s="1"/>
      <c r="C6" s="1"/>
      <c r="D6" s="1"/>
      <c r="E6" s="1"/>
      <c r="F6" s="1"/>
      <c r="G6" s="1"/>
    </row>
    <row r="7" spans="1:7" ht="12.75">
      <c r="A7" s="21"/>
      <c r="B7" s="1"/>
      <c r="C7" s="1"/>
      <c r="D7" s="1"/>
      <c r="E7" s="1"/>
      <c r="F7" s="1"/>
      <c r="G7" s="1"/>
    </row>
    <row r="8" spans="2:7" ht="14.25" thickBot="1">
      <c r="B8" s="4" t="str">
        <f>CONCATENATE(AA2," ",AB2," ",AC2," ",AD2)</f>
        <v>Rekapitulácia rozpočtu v EUR  </v>
      </c>
      <c r="G8" s="1"/>
    </row>
    <row r="9" spans="1:7" ht="13.5" thickTop="1">
      <c r="A9" s="9" t="s">
        <v>63</v>
      </c>
      <c r="B9" s="10" t="s">
        <v>64</v>
      </c>
      <c r="C9" s="10" t="s">
        <v>65</v>
      </c>
      <c r="D9" s="10" t="s">
        <v>66</v>
      </c>
      <c r="E9" s="18" t="s">
        <v>67</v>
      </c>
      <c r="F9" s="19" t="s">
        <v>68</v>
      </c>
      <c r="G9" s="1"/>
    </row>
    <row r="10" spans="1:7" ht="13.5" thickBot="1">
      <c r="A10" s="14"/>
      <c r="B10" s="15" t="s">
        <v>69</v>
      </c>
      <c r="C10" s="15" t="s">
        <v>30</v>
      </c>
      <c r="D10" s="15"/>
      <c r="E10" s="15" t="s">
        <v>66</v>
      </c>
      <c r="F10" s="20" t="s">
        <v>66</v>
      </c>
      <c r="G10" s="109" t="s">
        <v>70</v>
      </c>
    </row>
    <row r="11" ht="13.5" thickTop="1"/>
    <row r="12" ht="12.75">
      <c r="A12" s="1" t="s">
        <v>121</v>
      </c>
    </row>
    <row r="13" ht="12.75">
      <c r="A13" s="1" t="s">
        <v>128</v>
      </c>
    </row>
    <row r="14" ht="12.75">
      <c r="A14" s="1" t="s">
        <v>142</v>
      </c>
    </row>
    <row r="16" ht="12.75">
      <c r="A16" s="1" t="s">
        <v>144</v>
      </c>
    </row>
    <row r="17" ht="12.75">
      <c r="A17" s="1" t="s">
        <v>168</v>
      </c>
    </row>
    <row r="18" ht="12.75">
      <c r="A18" s="1" t="s">
        <v>178</v>
      </c>
    </row>
    <row r="19" ht="12.75">
      <c r="A19" s="1" t="s">
        <v>186</v>
      </c>
    </row>
    <row r="20" ht="12.75">
      <c r="A20" s="1" t="s">
        <v>193</v>
      </c>
    </row>
    <row r="22" ht="12.75">
      <c r="A22" s="1" t="s">
        <v>194</v>
      </c>
    </row>
    <row r="23" ht="12.75">
      <c r="A23" s="1" t="s">
        <v>195</v>
      </c>
    </row>
    <row r="26" ht="12.75">
      <c r="A26" s="1" t="s">
        <v>196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74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D68" sqref="D68"/>
    </sheetView>
  </sheetViews>
  <sheetFormatPr defaultColWidth="9.140625" defaultRowHeight="12.75"/>
  <cols>
    <col min="1" max="1" width="4.140625" style="116" customWidth="1"/>
    <col min="2" max="2" width="5.00390625" style="117" customWidth="1"/>
    <col min="3" max="3" width="13.00390625" style="118" customWidth="1"/>
    <col min="4" max="4" width="35.7109375" style="125" customWidth="1"/>
    <col min="5" max="5" width="10.7109375" style="120" customWidth="1"/>
    <col min="6" max="6" width="5.28125" style="119" customWidth="1"/>
    <col min="7" max="7" width="9.7109375" style="121" customWidth="1"/>
    <col min="8" max="9" width="9.7109375" style="121" hidden="1" customWidth="1"/>
    <col min="10" max="10" width="10.7109375" style="121" customWidth="1"/>
    <col min="11" max="11" width="7.421875" style="122" hidden="1" customWidth="1"/>
    <col min="12" max="12" width="8.28125" style="122" hidden="1" customWidth="1"/>
    <col min="13" max="13" width="9.140625" style="120" hidden="1" customWidth="1"/>
    <col min="14" max="14" width="7.00390625" style="120" hidden="1" customWidth="1"/>
    <col min="15" max="15" width="3.57421875" style="119" customWidth="1"/>
    <col min="16" max="16" width="12.7109375" style="119" hidden="1" customWidth="1"/>
    <col min="17" max="19" width="13.28125" style="120" hidden="1" customWidth="1"/>
    <col min="20" max="20" width="10.57421875" style="123" hidden="1" customWidth="1"/>
    <col min="21" max="21" width="10.28125" style="123" hidden="1" customWidth="1"/>
    <col min="22" max="22" width="5.7109375" style="123" hidden="1" customWidth="1"/>
    <col min="23" max="23" width="9.140625" style="124" customWidth="1"/>
    <col min="24" max="25" width="5.7109375" style="119" customWidth="1"/>
    <col min="26" max="26" width="6.57421875" style="119" customWidth="1"/>
    <col min="27" max="27" width="24.8515625" style="119" customWidth="1"/>
    <col min="28" max="28" width="4.28125" style="119" customWidth="1"/>
    <col min="29" max="29" width="8.28125" style="119" customWidth="1"/>
    <col min="30" max="30" width="8.7109375" style="119" customWidth="1"/>
    <col min="31" max="34" width="9.140625" style="119" customWidth="1"/>
    <col min="35" max="16384" width="9.140625" style="1" customWidth="1"/>
  </cols>
  <sheetData>
    <row r="1" spans="1:34" ht="12.75">
      <c r="A1" s="21" t="s">
        <v>95</v>
      </c>
      <c r="B1" s="1"/>
      <c r="C1" s="1"/>
      <c r="D1" s="1"/>
      <c r="E1" s="21" t="s">
        <v>96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4"/>
      <c r="AA1" s="104"/>
      <c r="AB1" s="104"/>
      <c r="AC1" s="104"/>
      <c r="AD1" s="104"/>
      <c r="AE1" s="1"/>
      <c r="AF1" s="1"/>
      <c r="AG1" s="1"/>
      <c r="AH1" s="1"/>
    </row>
    <row r="2" spans="1:34" ht="12.75">
      <c r="A2" s="21" t="s">
        <v>58</v>
      </c>
      <c r="B2" s="1"/>
      <c r="C2" s="1"/>
      <c r="D2" s="1"/>
      <c r="E2" s="21" t="s">
        <v>97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4"/>
      <c r="AA2" s="105"/>
      <c r="AB2" s="105"/>
      <c r="AC2" s="105"/>
      <c r="AD2" s="106"/>
      <c r="AE2" s="1"/>
      <c r="AF2" s="1"/>
      <c r="AG2" s="1"/>
      <c r="AH2" s="1"/>
    </row>
    <row r="3" spans="1:34" ht="12.75">
      <c r="A3" s="21" t="s">
        <v>60</v>
      </c>
      <c r="B3" s="1"/>
      <c r="C3" s="1"/>
      <c r="D3" s="1"/>
      <c r="E3" s="21" t="s">
        <v>99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4"/>
      <c r="AA3" s="105"/>
      <c r="AB3" s="105"/>
      <c r="AC3" s="105"/>
      <c r="AD3" s="106"/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4"/>
      <c r="AA4" s="105"/>
      <c r="AB4" s="105"/>
      <c r="AC4" s="105"/>
      <c r="AD4" s="106"/>
      <c r="AE4" s="1"/>
      <c r="AF4" s="1"/>
      <c r="AG4" s="1"/>
      <c r="AH4" s="1"/>
    </row>
    <row r="5" spans="1:34" ht="12.75">
      <c r="A5" s="21" t="s">
        <v>197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4"/>
      <c r="AA5" s="105"/>
      <c r="AB5" s="105"/>
      <c r="AC5" s="105"/>
      <c r="AD5" s="106"/>
      <c r="AE5" s="1"/>
      <c r="AF5" s="1"/>
      <c r="AG5" s="1"/>
      <c r="AH5" s="1"/>
    </row>
    <row r="6" spans="1:34" ht="12.75">
      <c r="A6" s="21" t="s">
        <v>100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> 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71</v>
      </c>
      <c r="B9" s="10" t="s">
        <v>72</v>
      </c>
      <c r="C9" s="10" t="s">
        <v>73</v>
      </c>
      <c r="D9" s="10" t="s">
        <v>74</v>
      </c>
      <c r="E9" s="10" t="s">
        <v>75</v>
      </c>
      <c r="F9" s="10" t="s">
        <v>76</v>
      </c>
      <c r="G9" s="10" t="s">
        <v>199</v>
      </c>
      <c r="H9" s="10" t="s">
        <v>64</v>
      </c>
      <c r="I9" s="10" t="s">
        <v>65</v>
      </c>
      <c r="J9" s="10" t="s">
        <v>66</v>
      </c>
      <c r="K9" s="11" t="s">
        <v>67</v>
      </c>
      <c r="L9" s="12"/>
      <c r="M9" s="13" t="s">
        <v>68</v>
      </c>
      <c r="N9" s="12"/>
      <c r="O9" s="97" t="s">
        <v>3</v>
      </c>
      <c r="P9" s="98" t="s">
        <v>78</v>
      </c>
      <c r="Q9" s="99" t="s">
        <v>75</v>
      </c>
      <c r="R9" s="99" t="s">
        <v>75</v>
      </c>
      <c r="S9" s="100" t="s">
        <v>75</v>
      </c>
      <c r="T9" s="108" t="s">
        <v>79</v>
      </c>
      <c r="U9" s="108" t="s">
        <v>80</v>
      </c>
      <c r="V9" s="108" t="s">
        <v>81</v>
      </c>
      <c r="W9" s="109"/>
      <c r="X9" s="109"/>
      <c r="Y9" s="109"/>
      <c r="Z9" s="1"/>
      <c r="AA9" s="1"/>
      <c r="AB9" s="1"/>
      <c r="AC9" s="1"/>
      <c r="AD9" s="1"/>
      <c r="AE9" s="1"/>
      <c r="AF9" s="1"/>
      <c r="AG9" s="1"/>
      <c r="AH9" s="1"/>
    </row>
    <row r="10" spans="1:34" ht="13.5" thickBot="1">
      <c r="A10" s="14" t="s">
        <v>82</v>
      </c>
      <c r="B10" s="15" t="s">
        <v>83</v>
      </c>
      <c r="C10" s="16"/>
      <c r="D10" s="15" t="s">
        <v>84</v>
      </c>
      <c r="E10" s="15" t="s">
        <v>85</v>
      </c>
      <c r="F10" s="15" t="s">
        <v>86</v>
      </c>
      <c r="G10" s="15" t="s">
        <v>87</v>
      </c>
      <c r="H10" s="15" t="s">
        <v>69</v>
      </c>
      <c r="I10" s="15" t="s">
        <v>30</v>
      </c>
      <c r="J10" s="15" t="s">
        <v>200</v>
      </c>
      <c r="K10" s="15" t="s">
        <v>77</v>
      </c>
      <c r="L10" s="15" t="s">
        <v>66</v>
      </c>
      <c r="M10" s="17" t="s">
        <v>77</v>
      </c>
      <c r="N10" s="15" t="s">
        <v>66</v>
      </c>
      <c r="O10" s="20" t="s">
        <v>88</v>
      </c>
      <c r="P10" s="101"/>
      <c r="Q10" s="102" t="s">
        <v>89</v>
      </c>
      <c r="R10" s="102" t="s">
        <v>90</v>
      </c>
      <c r="S10" s="103" t="s">
        <v>91</v>
      </c>
      <c r="T10" s="108" t="s">
        <v>92</v>
      </c>
      <c r="U10" s="108" t="s">
        <v>93</v>
      </c>
      <c r="V10" s="108" t="s">
        <v>94</v>
      </c>
      <c r="W10" s="109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ht="13.5" thickTop="1"/>
    <row r="12" ht="12.75">
      <c r="B12" s="135" t="s">
        <v>120</v>
      </c>
    </row>
    <row r="13" ht="12.75">
      <c r="B13" s="118" t="s">
        <v>121</v>
      </c>
    </row>
    <row r="14" spans="1:22" ht="12.75">
      <c r="A14" s="116">
        <v>1</v>
      </c>
      <c r="B14" s="117" t="s">
        <v>122</v>
      </c>
      <c r="C14" s="118" t="s">
        <v>123</v>
      </c>
      <c r="D14" s="125" t="s">
        <v>124</v>
      </c>
      <c r="E14" s="120">
        <v>3</v>
      </c>
      <c r="F14" s="119" t="s">
        <v>125</v>
      </c>
      <c r="H14" s="121">
        <f>ROUND(E14*G14,2)</f>
        <v>0</v>
      </c>
      <c r="J14" s="121">
        <f>ROUND(E14*G14,2)</f>
        <v>0</v>
      </c>
      <c r="K14" s="122">
        <v>0.06015</v>
      </c>
      <c r="L14" s="122">
        <f>E14*K14</f>
        <v>0.18045</v>
      </c>
      <c r="O14" s="119">
        <v>20</v>
      </c>
      <c r="P14" s="119" t="s">
        <v>126</v>
      </c>
      <c r="T14" s="123" t="s">
        <v>2</v>
      </c>
      <c r="U14" s="123" t="s">
        <v>2</v>
      </c>
      <c r="V14" s="123" t="s">
        <v>49</v>
      </c>
    </row>
    <row r="15" spans="4:14" ht="12.75">
      <c r="D15" s="136" t="s">
        <v>127</v>
      </c>
      <c r="E15" s="137">
        <f>J15</f>
        <v>0</v>
      </c>
      <c r="H15" s="137">
        <f>SUM(H12:H14)</f>
        <v>0</v>
      </c>
      <c r="I15" s="137">
        <f>SUM(I12:I14)</f>
        <v>0</v>
      </c>
      <c r="J15" s="137">
        <f>SUM(J12:J14)</f>
        <v>0</v>
      </c>
      <c r="L15" s="138">
        <f>SUM(L12:L14)</f>
        <v>0.18045</v>
      </c>
      <c r="N15" s="139">
        <f>SUM(N12:N14)</f>
        <v>0</v>
      </c>
    </row>
    <row r="17" ht="12.75">
      <c r="B17" s="118" t="s">
        <v>128</v>
      </c>
    </row>
    <row r="18" spans="1:22" ht="12.75">
      <c r="A18" s="116">
        <v>2</v>
      </c>
      <c r="B18" s="117" t="s">
        <v>129</v>
      </c>
      <c r="C18" s="118" t="s">
        <v>130</v>
      </c>
      <c r="D18" s="125" t="s">
        <v>131</v>
      </c>
      <c r="E18" s="120">
        <v>46.944</v>
      </c>
      <c r="F18" s="119" t="s">
        <v>132</v>
      </c>
      <c r="H18" s="121">
        <f aca="true" t="shared" si="0" ref="H18:H24">ROUND(E18*G18,2)</f>
        <v>0</v>
      </c>
      <c r="J18" s="121">
        <f aca="true" t="shared" si="1" ref="J18:J24">ROUND(E18*G18,2)</f>
        <v>0</v>
      </c>
      <c r="O18" s="119">
        <v>20</v>
      </c>
      <c r="P18" s="119" t="s">
        <v>126</v>
      </c>
      <c r="T18" s="123" t="s">
        <v>2</v>
      </c>
      <c r="U18" s="123" t="s">
        <v>2</v>
      </c>
      <c r="V18" s="123" t="s">
        <v>49</v>
      </c>
    </row>
    <row r="19" spans="1:22" ht="25.5">
      <c r="A19" s="116">
        <v>3</v>
      </c>
      <c r="B19" s="117" t="s">
        <v>129</v>
      </c>
      <c r="C19" s="118" t="s">
        <v>133</v>
      </c>
      <c r="D19" s="125" t="s">
        <v>134</v>
      </c>
      <c r="E19" s="120">
        <v>46.944</v>
      </c>
      <c r="F19" s="119" t="s">
        <v>132</v>
      </c>
      <c r="H19" s="121">
        <f t="shared" si="0"/>
        <v>0</v>
      </c>
      <c r="J19" s="121">
        <f t="shared" si="1"/>
        <v>0</v>
      </c>
      <c r="O19" s="119">
        <v>20</v>
      </c>
      <c r="P19" s="119" t="s">
        <v>126</v>
      </c>
      <c r="T19" s="123" t="s">
        <v>2</v>
      </c>
      <c r="U19" s="123" t="s">
        <v>2</v>
      </c>
      <c r="V19" s="123" t="s">
        <v>49</v>
      </c>
    </row>
    <row r="20" spans="1:22" ht="12.75">
      <c r="A20" s="116">
        <v>4</v>
      </c>
      <c r="B20" s="117" t="s">
        <v>129</v>
      </c>
      <c r="C20" s="118" t="s">
        <v>135</v>
      </c>
      <c r="D20" s="125" t="s">
        <v>136</v>
      </c>
      <c r="E20" s="120">
        <v>46.944</v>
      </c>
      <c r="F20" s="119" t="s">
        <v>132</v>
      </c>
      <c r="H20" s="121">
        <f t="shared" si="0"/>
        <v>0</v>
      </c>
      <c r="J20" s="121">
        <f t="shared" si="1"/>
        <v>0</v>
      </c>
      <c r="O20" s="119">
        <v>20</v>
      </c>
      <c r="P20" s="119" t="s">
        <v>126</v>
      </c>
      <c r="T20" s="123" t="s">
        <v>2</v>
      </c>
      <c r="U20" s="123" t="s">
        <v>2</v>
      </c>
      <c r="V20" s="123" t="s">
        <v>49</v>
      </c>
    </row>
    <row r="22" spans="1:22" ht="25.5">
      <c r="A22" s="116">
        <v>5</v>
      </c>
      <c r="B22" s="117" t="s">
        <v>129</v>
      </c>
      <c r="C22" s="118" t="s">
        <v>137</v>
      </c>
      <c r="D22" s="125" t="s">
        <v>138</v>
      </c>
      <c r="E22" s="120">
        <v>46.944</v>
      </c>
      <c r="F22" s="119" t="s">
        <v>132</v>
      </c>
      <c r="H22" s="121">
        <f t="shared" si="0"/>
        <v>0</v>
      </c>
      <c r="J22" s="121">
        <f t="shared" si="1"/>
        <v>0</v>
      </c>
      <c r="O22" s="119">
        <v>20</v>
      </c>
      <c r="P22" s="119" t="s">
        <v>126</v>
      </c>
      <c r="T22" s="123" t="s">
        <v>2</v>
      </c>
      <c r="U22" s="123" t="s">
        <v>2</v>
      </c>
      <c r="V22" s="123" t="s">
        <v>49</v>
      </c>
    </row>
    <row r="24" spans="1:22" ht="25.5">
      <c r="A24" s="116">
        <v>6</v>
      </c>
      <c r="B24" s="117" t="s">
        <v>129</v>
      </c>
      <c r="C24" s="118" t="s">
        <v>139</v>
      </c>
      <c r="D24" s="125" t="s">
        <v>140</v>
      </c>
      <c r="E24" s="120">
        <v>46.944</v>
      </c>
      <c r="F24" s="119" t="s">
        <v>132</v>
      </c>
      <c r="H24" s="121">
        <f t="shared" si="0"/>
        <v>0</v>
      </c>
      <c r="J24" s="121">
        <f t="shared" si="1"/>
        <v>0</v>
      </c>
      <c r="O24" s="119">
        <v>20</v>
      </c>
      <c r="P24" s="119" t="s">
        <v>126</v>
      </c>
      <c r="T24" s="123" t="s">
        <v>2</v>
      </c>
      <c r="U24" s="123" t="s">
        <v>2</v>
      </c>
      <c r="V24" s="123" t="s">
        <v>49</v>
      </c>
    </row>
    <row r="25" spans="4:14" ht="12.75">
      <c r="D25" s="136" t="s">
        <v>141</v>
      </c>
      <c r="E25" s="137">
        <f>J25</f>
        <v>0</v>
      </c>
      <c r="H25" s="137">
        <f>SUM(H17:H24)</f>
        <v>0</v>
      </c>
      <c r="I25" s="137">
        <f>SUM(I17:I24)</f>
        <v>0</v>
      </c>
      <c r="J25" s="137">
        <f>SUM(J17:J24)</f>
        <v>0</v>
      </c>
      <c r="L25" s="138">
        <f>SUM(L17:L24)</f>
        <v>0</v>
      </c>
      <c r="N25" s="139">
        <f>SUM(N17:N24)</f>
        <v>0</v>
      </c>
    </row>
    <row r="27" spans="4:14" ht="12.75">
      <c r="D27" s="136" t="s">
        <v>142</v>
      </c>
      <c r="E27" s="139">
        <f>J27</f>
        <v>0</v>
      </c>
      <c r="H27" s="137">
        <f>+H15+H25</f>
        <v>0</v>
      </c>
      <c r="I27" s="137">
        <f>+I15+I25</f>
        <v>0</v>
      </c>
      <c r="J27" s="137">
        <f>+J15+J25</f>
        <v>0</v>
      </c>
      <c r="L27" s="138">
        <f>+L15+L25</f>
        <v>0.18045</v>
      </c>
      <c r="N27" s="139">
        <f>+N15+N25</f>
        <v>0</v>
      </c>
    </row>
    <row r="29" ht="12.75">
      <c r="B29" s="135" t="s">
        <v>143</v>
      </c>
    </row>
    <row r="30" ht="12.75">
      <c r="B30" s="118" t="s">
        <v>144</v>
      </c>
    </row>
    <row r="31" spans="1:22" ht="12.75">
      <c r="A31" s="116">
        <v>7</v>
      </c>
      <c r="B31" s="117" t="s">
        <v>145</v>
      </c>
      <c r="C31" s="118" t="s">
        <v>146</v>
      </c>
      <c r="D31" s="125" t="s">
        <v>147</v>
      </c>
      <c r="E31" s="120">
        <v>24</v>
      </c>
      <c r="F31" s="119" t="s">
        <v>148</v>
      </c>
      <c r="H31" s="121">
        <f>ROUND(E31*G31,2)</f>
        <v>0</v>
      </c>
      <c r="J31" s="121">
        <f aca="true" t="shared" si="2" ref="J31:J38">ROUND(E31*G31,2)</f>
        <v>0</v>
      </c>
      <c r="M31" s="120">
        <v>0.005</v>
      </c>
      <c r="N31" s="120">
        <f>E31*M31</f>
        <v>0.12</v>
      </c>
      <c r="O31" s="119">
        <v>20</v>
      </c>
      <c r="P31" s="119" t="s">
        <v>126</v>
      </c>
      <c r="T31" s="123" t="s">
        <v>2</v>
      </c>
      <c r="U31" s="123" t="s">
        <v>2</v>
      </c>
      <c r="V31" s="123" t="s">
        <v>149</v>
      </c>
    </row>
    <row r="32" spans="1:22" ht="12.75">
      <c r="A32" s="116">
        <v>8</v>
      </c>
      <c r="B32" s="117" t="s">
        <v>145</v>
      </c>
      <c r="C32" s="118" t="s">
        <v>150</v>
      </c>
      <c r="D32" s="125" t="s">
        <v>151</v>
      </c>
      <c r="E32" s="120">
        <v>287</v>
      </c>
      <c r="F32" s="119" t="s">
        <v>152</v>
      </c>
      <c r="H32" s="121">
        <f>ROUND(E32*G32,2)</f>
        <v>0</v>
      </c>
      <c r="J32" s="121">
        <f t="shared" si="2"/>
        <v>0</v>
      </c>
      <c r="O32" s="119">
        <v>20</v>
      </c>
      <c r="P32" s="119" t="s">
        <v>126</v>
      </c>
      <c r="T32" s="123" t="s">
        <v>2</v>
      </c>
      <c r="U32" s="123" t="s">
        <v>2</v>
      </c>
      <c r="V32" s="123" t="s">
        <v>149</v>
      </c>
    </row>
    <row r="33" spans="1:22" ht="12.75">
      <c r="A33" s="116">
        <v>9</v>
      </c>
      <c r="B33" s="117" t="s">
        <v>145</v>
      </c>
      <c r="C33" s="118" t="s">
        <v>153</v>
      </c>
      <c r="D33" s="125" t="s">
        <v>154</v>
      </c>
      <c r="E33" s="120">
        <v>287</v>
      </c>
      <c r="F33" s="119" t="s">
        <v>152</v>
      </c>
      <c r="H33" s="121">
        <f>ROUND(E33*G33,2)</f>
        <v>0</v>
      </c>
      <c r="J33" s="121">
        <f t="shared" si="2"/>
        <v>0</v>
      </c>
      <c r="O33" s="119">
        <v>20</v>
      </c>
      <c r="P33" s="119" t="s">
        <v>126</v>
      </c>
      <c r="T33" s="123" t="s">
        <v>2</v>
      </c>
      <c r="U33" s="123" t="s">
        <v>2</v>
      </c>
      <c r="V33" s="123" t="s">
        <v>149</v>
      </c>
    </row>
    <row r="34" spans="1:22" ht="12.75">
      <c r="A34" s="116">
        <v>10</v>
      </c>
      <c r="B34" s="117" t="s">
        <v>145</v>
      </c>
      <c r="C34" s="118" t="s">
        <v>155</v>
      </c>
      <c r="D34" s="125" t="s">
        <v>156</v>
      </c>
      <c r="E34" s="120">
        <v>575</v>
      </c>
      <c r="F34" s="119" t="s">
        <v>152</v>
      </c>
      <c r="H34" s="121">
        <f>ROUND(E34*G34,2)</f>
        <v>0</v>
      </c>
      <c r="J34" s="121">
        <f t="shared" si="2"/>
        <v>0</v>
      </c>
      <c r="M34" s="120">
        <v>0.007</v>
      </c>
      <c r="N34" s="120">
        <f>E34*M34</f>
        <v>4.025</v>
      </c>
      <c r="O34" s="119">
        <v>20</v>
      </c>
      <c r="P34" s="119" t="s">
        <v>126</v>
      </c>
      <c r="T34" s="123" t="s">
        <v>2</v>
      </c>
      <c r="U34" s="123" t="s">
        <v>2</v>
      </c>
      <c r="V34" s="123" t="s">
        <v>149</v>
      </c>
    </row>
    <row r="35" spans="1:22" ht="12.75">
      <c r="A35" s="116">
        <v>11</v>
      </c>
      <c r="B35" s="117" t="s">
        <v>145</v>
      </c>
      <c r="C35" s="118" t="s">
        <v>157</v>
      </c>
      <c r="D35" s="125" t="s">
        <v>158</v>
      </c>
      <c r="E35" s="120">
        <v>3.8</v>
      </c>
      <c r="F35" s="119" t="s">
        <v>159</v>
      </c>
      <c r="H35" s="121">
        <f>ROUND(E35*G35,2)</f>
        <v>0</v>
      </c>
      <c r="J35" s="121">
        <f t="shared" si="2"/>
        <v>0</v>
      </c>
      <c r="K35" s="122">
        <v>0.02089</v>
      </c>
      <c r="L35" s="122">
        <f>E35*K35</f>
        <v>0.079382</v>
      </c>
      <c r="O35" s="119">
        <v>20</v>
      </c>
      <c r="P35" s="119" t="s">
        <v>126</v>
      </c>
      <c r="T35" s="123" t="s">
        <v>2</v>
      </c>
      <c r="U35" s="123" t="s">
        <v>2</v>
      </c>
      <c r="V35" s="123" t="s">
        <v>149</v>
      </c>
    </row>
    <row r="36" spans="1:22" ht="12.75">
      <c r="A36" s="116">
        <v>12</v>
      </c>
      <c r="B36" s="117" t="s">
        <v>160</v>
      </c>
      <c r="C36" s="118" t="s">
        <v>161</v>
      </c>
      <c r="D36" s="125" t="s">
        <v>162</v>
      </c>
      <c r="E36" s="120">
        <v>4.18</v>
      </c>
      <c r="F36" s="119" t="s">
        <v>159</v>
      </c>
      <c r="I36" s="121">
        <f>ROUND(E36*G36,2)</f>
        <v>0</v>
      </c>
      <c r="J36" s="121">
        <f t="shared" si="2"/>
        <v>0</v>
      </c>
      <c r="K36" s="122">
        <v>0.55</v>
      </c>
      <c r="L36" s="122">
        <f>E36*K36</f>
        <v>2.299</v>
      </c>
      <c r="O36" s="119">
        <v>20</v>
      </c>
      <c r="P36" s="119" t="s">
        <v>126</v>
      </c>
      <c r="T36" s="123" t="s">
        <v>2</v>
      </c>
      <c r="U36" s="123" t="s">
        <v>2</v>
      </c>
      <c r="V36" s="123" t="s">
        <v>149</v>
      </c>
    </row>
    <row r="37" spans="1:22" ht="25.5">
      <c r="A37" s="116">
        <v>13</v>
      </c>
      <c r="B37" s="117" t="s">
        <v>145</v>
      </c>
      <c r="C37" s="118" t="s">
        <v>163</v>
      </c>
      <c r="D37" s="125" t="s">
        <v>164</v>
      </c>
      <c r="E37" s="120">
        <v>88</v>
      </c>
      <c r="F37" s="119" t="s">
        <v>152</v>
      </c>
      <c r="H37" s="121">
        <f>ROUND(E37*G37,2)</f>
        <v>0</v>
      </c>
      <c r="J37" s="121">
        <f t="shared" si="2"/>
        <v>0</v>
      </c>
      <c r="K37" s="122">
        <v>0.00018</v>
      </c>
      <c r="L37" s="122">
        <f>E37*K37</f>
        <v>0.01584</v>
      </c>
      <c r="O37" s="119">
        <v>20</v>
      </c>
      <c r="P37" s="119" t="s">
        <v>126</v>
      </c>
      <c r="T37" s="123" t="s">
        <v>2</v>
      </c>
      <c r="U37" s="123" t="s">
        <v>2</v>
      </c>
      <c r="V37" s="123" t="s">
        <v>149</v>
      </c>
    </row>
    <row r="38" spans="1:22" ht="12.75">
      <c r="A38" s="116">
        <v>14</v>
      </c>
      <c r="B38" s="117" t="s">
        <v>145</v>
      </c>
      <c r="C38" s="118" t="s">
        <v>165</v>
      </c>
      <c r="D38" s="125" t="s">
        <v>166</v>
      </c>
      <c r="E38" s="120">
        <v>88</v>
      </c>
      <c r="F38" s="119" t="s">
        <v>152</v>
      </c>
      <c r="H38" s="121">
        <f>ROUND(E38*G38,2)</f>
        <v>0</v>
      </c>
      <c r="J38" s="121">
        <f t="shared" si="2"/>
        <v>0</v>
      </c>
      <c r="M38" s="120">
        <v>0.04</v>
      </c>
      <c r="N38" s="120">
        <f>E38*M38</f>
        <v>3.52</v>
      </c>
      <c r="O38" s="119">
        <v>20</v>
      </c>
      <c r="P38" s="119" t="s">
        <v>126</v>
      </c>
      <c r="T38" s="123" t="s">
        <v>2</v>
      </c>
      <c r="U38" s="123" t="s">
        <v>2</v>
      </c>
      <c r="V38" s="123" t="s">
        <v>149</v>
      </c>
    </row>
    <row r="39" spans="4:14" ht="12.75">
      <c r="D39" s="136" t="s">
        <v>167</v>
      </c>
      <c r="E39" s="137">
        <f>J39</f>
        <v>0</v>
      </c>
      <c r="H39" s="137">
        <f>SUM(H29:H38)</f>
        <v>0</v>
      </c>
      <c r="I39" s="137">
        <f>SUM(I29:I38)</f>
        <v>0</v>
      </c>
      <c r="J39" s="137">
        <f>SUM(J29:J38)</f>
        <v>0</v>
      </c>
      <c r="L39" s="138">
        <f>SUM(L29:L38)</f>
        <v>2.3942219999999996</v>
      </c>
      <c r="N39" s="139">
        <f>SUM(N29:N38)</f>
        <v>7.665000000000001</v>
      </c>
    </row>
    <row r="41" ht="12.75">
      <c r="B41" s="118" t="s">
        <v>168</v>
      </c>
    </row>
    <row r="42" spans="8:22" ht="12.75">
      <c r="H42" s="121">
        <f>ROUND(E42*G42,2)</f>
        <v>0</v>
      </c>
      <c r="K42" s="122">
        <v>0.00216</v>
      </c>
      <c r="L42" s="122">
        <f>E42*K42</f>
        <v>0</v>
      </c>
      <c r="P42" s="119" t="s">
        <v>126</v>
      </c>
      <c r="T42" s="123" t="s">
        <v>2</v>
      </c>
      <c r="U42" s="123" t="s">
        <v>2</v>
      </c>
      <c r="V42" s="123" t="s">
        <v>149</v>
      </c>
    </row>
    <row r="43" spans="1:22" ht="12.75">
      <c r="A43" s="116">
        <v>15</v>
      </c>
      <c r="B43" s="117" t="s">
        <v>169</v>
      </c>
      <c r="C43" s="118" t="s">
        <v>171</v>
      </c>
      <c r="D43" s="125" t="s">
        <v>172</v>
      </c>
      <c r="E43" s="120">
        <v>110</v>
      </c>
      <c r="F43" s="119" t="s">
        <v>170</v>
      </c>
      <c r="H43" s="121">
        <f>ROUND(E43*G43,2)</f>
        <v>0</v>
      </c>
      <c r="J43" s="121">
        <f>ROUND(E43*G43,2)</f>
        <v>0</v>
      </c>
      <c r="M43" s="120">
        <v>0.003</v>
      </c>
      <c r="N43" s="120">
        <f>E43*M43</f>
        <v>0.33</v>
      </c>
      <c r="O43" s="119">
        <v>20</v>
      </c>
      <c r="P43" s="119" t="s">
        <v>126</v>
      </c>
      <c r="T43" s="123" t="s">
        <v>2</v>
      </c>
      <c r="U43" s="123" t="s">
        <v>2</v>
      </c>
      <c r="V43" s="123" t="s">
        <v>149</v>
      </c>
    </row>
    <row r="44" spans="1:22" ht="12.75">
      <c r="A44" s="116">
        <v>16</v>
      </c>
      <c r="B44" s="117" t="s">
        <v>169</v>
      </c>
      <c r="C44" s="118" t="s">
        <v>173</v>
      </c>
      <c r="D44" s="125" t="s">
        <v>174</v>
      </c>
      <c r="E44" s="120">
        <v>12.6</v>
      </c>
      <c r="F44" s="119" t="s">
        <v>152</v>
      </c>
      <c r="H44" s="121">
        <f>ROUND(E44*G44,2)</f>
        <v>0</v>
      </c>
      <c r="J44" s="121">
        <f>ROUND(E44*G44,2)</f>
        <v>0</v>
      </c>
      <c r="K44" s="122">
        <v>0.00683</v>
      </c>
      <c r="L44" s="122">
        <f>E44*K44</f>
        <v>0.086058</v>
      </c>
      <c r="O44" s="119">
        <v>20</v>
      </c>
      <c r="P44" s="119" t="s">
        <v>126</v>
      </c>
      <c r="T44" s="123" t="s">
        <v>2</v>
      </c>
      <c r="U44" s="123" t="s">
        <v>2</v>
      </c>
      <c r="V44" s="123" t="s">
        <v>149</v>
      </c>
    </row>
    <row r="45" spans="1:22" ht="25.5">
      <c r="A45" s="116">
        <v>17</v>
      </c>
      <c r="B45" s="117" t="s">
        <v>169</v>
      </c>
      <c r="C45" s="118" t="s">
        <v>175</v>
      </c>
      <c r="D45" s="125" t="s">
        <v>176</v>
      </c>
      <c r="E45" s="120">
        <v>12.6</v>
      </c>
      <c r="F45" s="119" t="s">
        <v>152</v>
      </c>
      <c r="H45" s="121">
        <f>ROUND(E45*G45,2)</f>
        <v>0</v>
      </c>
      <c r="J45" s="121">
        <f>ROUND(E45*G45,2)</f>
        <v>0</v>
      </c>
      <c r="M45" s="120">
        <v>0.007</v>
      </c>
      <c r="N45" s="120">
        <f>E45*M45</f>
        <v>0.0882</v>
      </c>
      <c r="O45" s="119">
        <v>20</v>
      </c>
      <c r="P45" s="119" t="s">
        <v>126</v>
      </c>
      <c r="T45" s="123" t="s">
        <v>2</v>
      </c>
      <c r="U45" s="123" t="s">
        <v>2</v>
      </c>
      <c r="V45" s="123" t="s">
        <v>149</v>
      </c>
    </row>
    <row r="46" spans="16:22" ht="12.75">
      <c r="P46" s="119" t="s">
        <v>126</v>
      </c>
      <c r="T46" s="123" t="s">
        <v>2</v>
      </c>
      <c r="U46" s="123" t="s">
        <v>2</v>
      </c>
      <c r="V46" s="123" t="s">
        <v>149</v>
      </c>
    </row>
    <row r="47" spans="16:22" ht="12.75">
      <c r="P47" s="119" t="s">
        <v>126</v>
      </c>
      <c r="T47" s="123" t="s">
        <v>2</v>
      </c>
      <c r="U47" s="123" t="s">
        <v>2</v>
      </c>
      <c r="V47" s="123" t="s">
        <v>149</v>
      </c>
    </row>
    <row r="48" spans="16:22" ht="12.75">
      <c r="P48" s="119" t="s">
        <v>126</v>
      </c>
      <c r="T48" s="123" t="s">
        <v>2</v>
      </c>
      <c r="U48" s="123" t="s">
        <v>2</v>
      </c>
      <c r="V48" s="123" t="s">
        <v>149</v>
      </c>
    </row>
    <row r="49" spans="16:22" ht="12.75">
      <c r="P49" s="119" t="s">
        <v>126</v>
      </c>
      <c r="T49" s="123" t="s">
        <v>2</v>
      </c>
      <c r="U49" s="123" t="s">
        <v>2</v>
      </c>
      <c r="V49" s="123" t="s">
        <v>149</v>
      </c>
    </row>
    <row r="50" spans="4:14" ht="12.75">
      <c r="D50" s="136" t="s">
        <v>177</v>
      </c>
      <c r="E50" s="137">
        <f>J50</f>
        <v>0</v>
      </c>
      <c r="H50" s="137">
        <f>SUM(H41:H49)</f>
        <v>0</v>
      </c>
      <c r="I50" s="137">
        <f>SUM(I41:I49)</f>
        <v>0</v>
      </c>
      <c r="J50" s="137">
        <f>SUM(J41:J49)</f>
        <v>0</v>
      </c>
      <c r="L50" s="138">
        <f>SUM(L41:L49)</f>
        <v>0.086058</v>
      </c>
      <c r="N50" s="139">
        <f>SUM(N41:N49)</f>
        <v>0.4182</v>
      </c>
    </row>
    <row r="52" ht="12.75">
      <c r="B52" s="118" t="s">
        <v>178</v>
      </c>
    </row>
    <row r="53" spans="1:22" ht="12.75">
      <c r="A53" s="116">
        <v>18</v>
      </c>
      <c r="B53" s="117" t="s">
        <v>179</v>
      </c>
      <c r="C53" s="118" t="s">
        <v>180</v>
      </c>
      <c r="D53" s="125" t="s">
        <v>181</v>
      </c>
      <c r="E53" s="120">
        <v>575</v>
      </c>
      <c r="F53" s="119" t="s">
        <v>152</v>
      </c>
      <c r="H53" s="121">
        <f>ROUND(E53*G53,2)</f>
        <v>0</v>
      </c>
      <c r="J53" s="121">
        <f>ROUND(E53*G53,2)</f>
        <v>0</v>
      </c>
      <c r="M53" s="120">
        <v>0.067</v>
      </c>
      <c r="N53" s="120">
        <f>E53*M53</f>
        <v>38.525000000000006</v>
      </c>
      <c r="O53" s="119">
        <v>20</v>
      </c>
      <c r="P53" s="119" t="s">
        <v>126</v>
      </c>
      <c r="T53" s="123" t="s">
        <v>2</v>
      </c>
      <c r="U53" s="123" t="s">
        <v>2</v>
      </c>
      <c r="V53" s="123" t="s">
        <v>149</v>
      </c>
    </row>
    <row r="54" spans="1:22" ht="25.5">
      <c r="A54" s="116">
        <v>19</v>
      </c>
      <c r="B54" s="117" t="s">
        <v>179</v>
      </c>
      <c r="C54" s="118" t="s">
        <v>182</v>
      </c>
      <c r="D54" s="125" t="s">
        <v>198</v>
      </c>
      <c r="E54" s="120">
        <v>575</v>
      </c>
      <c r="F54" s="119" t="s">
        <v>152</v>
      </c>
      <c r="H54" s="121">
        <f>ROUND(E54*G54,2)</f>
        <v>0</v>
      </c>
      <c r="J54" s="121">
        <f>ROUND(E54*G54,2)</f>
        <v>0</v>
      </c>
      <c r="K54" s="122">
        <v>0.04929</v>
      </c>
      <c r="L54" s="122">
        <f>E54*K54</f>
        <v>28.34175</v>
      </c>
      <c r="O54" s="119">
        <v>20</v>
      </c>
      <c r="P54" s="119" t="s">
        <v>126</v>
      </c>
      <c r="T54" s="123" t="s">
        <v>2</v>
      </c>
      <c r="U54" s="123" t="s">
        <v>2</v>
      </c>
      <c r="V54" s="123" t="s">
        <v>149</v>
      </c>
    </row>
    <row r="55" spans="1:22" ht="12.75">
      <c r="A55" s="116">
        <v>20</v>
      </c>
      <c r="B55" s="117" t="s">
        <v>179</v>
      </c>
      <c r="C55" s="118" t="s">
        <v>183</v>
      </c>
      <c r="D55" s="125" t="s">
        <v>184</v>
      </c>
      <c r="E55" s="120">
        <v>575</v>
      </c>
      <c r="F55" s="119" t="s">
        <v>152</v>
      </c>
      <c r="H55" s="121">
        <f>ROUND(E55*G55,2)</f>
        <v>0</v>
      </c>
      <c r="J55" s="121">
        <f>ROUND(E55*G55,2)</f>
        <v>0</v>
      </c>
      <c r="K55" s="122">
        <v>0.00017</v>
      </c>
      <c r="L55" s="122">
        <f>E55*K55</f>
        <v>0.09775</v>
      </c>
      <c r="O55" s="119">
        <v>20</v>
      </c>
      <c r="P55" s="119" t="s">
        <v>126</v>
      </c>
      <c r="T55" s="123" t="s">
        <v>2</v>
      </c>
      <c r="U55" s="123" t="s">
        <v>2</v>
      </c>
      <c r="V55" s="123" t="s">
        <v>149</v>
      </c>
    </row>
    <row r="56" spans="4:14" ht="12.75">
      <c r="D56" s="136" t="s">
        <v>185</v>
      </c>
      <c r="E56" s="137">
        <f>J56</f>
        <v>0</v>
      </c>
      <c r="H56" s="137">
        <f>SUM(H52:H55)</f>
        <v>0</v>
      </c>
      <c r="I56" s="137">
        <f>SUM(I52:I55)</f>
        <v>0</v>
      </c>
      <c r="J56" s="137">
        <f>SUM(J52:J55)</f>
        <v>0</v>
      </c>
      <c r="L56" s="138">
        <f>SUM(L52:L55)</f>
        <v>28.439500000000002</v>
      </c>
      <c r="N56" s="139">
        <f>SUM(N52:N55)</f>
        <v>38.525000000000006</v>
      </c>
    </row>
    <row r="58" ht="12.75">
      <c r="B58" s="118" t="s">
        <v>186</v>
      </c>
    </row>
    <row r="59" spans="1:22" ht="12.75">
      <c r="A59" s="116">
        <v>21</v>
      </c>
      <c r="B59" s="117" t="s">
        <v>187</v>
      </c>
      <c r="C59" s="118" t="s">
        <v>188</v>
      </c>
      <c r="D59" s="125" t="s">
        <v>189</v>
      </c>
      <c r="E59" s="120">
        <v>561</v>
      </c>
      <c r="F59" s="119" t="s">
        <v>152</v>
      </c>
      <c r="H59" s="121">
        <f>ROUND(E59*G59,2)</f>
        <v>0</v>
      </c>
      <c r="J59" s="121">
        <f>ROUND(E59*G59,2)</f>
        <v>0</v>
      </c>
      <c r="K59" s="122">
        <v>0.00034</v>
      </c>
      <c r="L59" s="122">
        <f>E59*K59</f>
        <v>0.19074000000000002</v>
      </c>
      <c r="O59" s="119">
        <v>20</v>
      </c>
      <c r="P59" s="119" t="s">
        <v>126</v>
      </c>
      <c r="T59" s="123" t="s">
        <v>2</v>
      </c>
      <c r="U59" s="123" t="s">
        <v>2</v>
      </c>
      <c r="V59" s="123" t="s">
        <v>149</v>
      </c>
    </row>
    <row r="60" spans="1:22" ht="12.75">
      <c r="A60" s="116">
        <v>22</v>
      </c>
      <c r="B60" s="117" t="s">
        <v>187</v>
      </c>
      <c r="C60" s="118" t="s">
        <v>190</v>
      </c>
      <c r="D60" s="125" t="s">
        <v>191</v>
      </c>
      <c r="E60" s="120">
        <v>561</v>
      </c>
      <c r="F60" s="119" t="s">
        <v>152</v>
      </c>
      <c r="H60" s="121">
        <f>ROUND(E60*G60,2)</f>
        <v>0</v>
      </c>
      <c r="J60" s="121">
        <f>ROUND(E60*G60,2)</f>
        <v>0</v>
      </c>
      <c r="K60" s="122">
        <v>0.00033</v>
      </c>
      <c r="L60" s="122">
        <f>E60*K60</f>
        <v>0.18513</v>
      </c>
      <c r="O60" s="119">
        <v>20</v>
      </c>
      <c r="P60" s="119" t="s">
        <v>126</v>
      </c>
      <c r="T60" s="123" t="s">
        <v>2</v>
      </c>
      <c r="U60" s="123" t="s">
        <v>2</v>
      </c>
      <c r="V60" s="123" t="s">
        <v>149</v>
      </c>
    </row>
    <row r="61" spans="4:14" ht="12.75">
      <c r="D61" s="136" t="s">
        <v>192</v>
      </c>
      <c r="E61" s="137">
        <f>J61</f>
        <v>0</v>
      </c>
      <c r="H61" s="137">
        <f>SUM(H58:H60)</f>
        <v>0</v>
      </c>
      <c r="I61" s="137">
        <f>SUM(I58:I60)</f>
        <v>0</v>
      </c>
      <c r="J61" s="137">
        <f>SUM(J58:J60)</f>
        <v>0</v>
      </c>
      <c r="L61" s="138">
        <f>SUM(L58:L60)</f>
        <v>0.37587000000000004</v>
      </c>
      <c r="N61" s="139">
        <f>SUM(N58:N60)</f>
        <v>0</v>
      </c>
    </row>
    <row r="63" spans="4:14" ht="12.75">
      <c r="D63" s="136" t="s">
        <v>193</v>
      </c>
      <c r="E63" s="139">
        <f>J63</f>
        <v>0</v>
      </c>
      <c r="H63" s="137">
        <f>+H39+H50+H56+H61</f>
        <v>0</v>
      </c>
      <c r="I63" s="137">
        <f>+I39+I50+I56+I61</f>
        <v>0</v>
      </c>
      <c r="J63" s="137">
        <f>+J39+J50+J56+J61</f>
        <v>0</v>
      </c>
      <c r="L63" s="138">
        <f>+L39+L50+L56+L61</f>
        <v>31.295650000000002</v>
      </c>
      <c r="N63" s="139">
        <f>+N39+N50+N56+N61</f>
        <v>46.60820000000001</v>
      </c>
    </row>
    <row r="65" ht="12.75">
      <c r="B65" s="135"/>
    </row>
    <row r="66" ht="12.75">
      <c r="B66" s="118"/>
    </row>
    <row r="68" spans="4:14" ht="12.75">
      <c r="D68" s="136"/>
      <c r="E68" s="137"/>
      <c r="H68" s="137"/>
      <c r="I68" s="137"/>
      <c r="J68" s="137"/>
      <c r="L68" s="138"/>
      <c r="N68" s="139"/>
    </row>
    <row r="70" spans="4:14" ht="12.75">
      <c r="D70" s="136"/>
      <c r="E70" s="137"/>
      <c r="H70" s="137"/>
      <c r="I70" s="137"/>
      <c r="J70" s="137"/>
      <c r="L70" s="138"/>
      <c r="N70" s="139"/>
    </row>
    <row r="72" spans="4:14" ht="12.75">
      <c r="D72" s="140" t="s">
        <v>196</v>
      </c>
      <c r="E72" s="137">
        <f>J72</f>
        <v>0</v>
      </c>
      <c r="H72" s="137">
        <f>+H27+H63+H70</f>
        <v>0</v>
      </c>
      <c r="I72" s="137">
        <f>+I27+I63+I70</f>
        <v>0</v>
      </c>
      <c r="J72" s="137">
        <f>+J27+J63+J70</f>
        <v>0</v>
      </c>
      <c r="L72" s="138">
        <f>+L27+L63+L70</f>
        <v>31.476100000000002</v>
      </c>
      <c r="N72" s="139">
        <f>+N27+N63+N70</f>
        <v>46.60820000000001</v>
      </c>
    </row>
    <row r="74" ht="25.5">
      <c r="D74" s="125" t="s">
        <v>201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</dc:creator>
  <cp:keywords/>
  <dc:description/>
  <cp:lastModifiedBy>Obec Stitnik</cp:lastModifiedBy>
  <cp:lastPrinted>2009-04-24T07:21:38Z</cp:lastPrinted>
  <dcterms:created xsi:type="dcterms:W3CDTF">1999-04-06T07:39:42Z</dcterms:created>
  <dcterms:modified xsi:type="dcterms:W3CDTF">2020-04-01T05:26:18Z</dcterms:modified>
  <cp:category/>
  <cp:version/>
  <cp:contentType/>
  <cp:contentStatus/>
</cp:coreProperties>
</file>